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6090" windowWidth="15480" windowHeight="6015" tabRatio="708" activeTab="2"/>
  </bookViews>
  <sheets>
    <sheet name="組合せ" sheetId="15" r:id="rId1"/>
    <sheet name="予選組合せ" sheetId="1" r:id="rId2"/>
    <sheet name="タイムスケジュール" sheetId="4" r:id="rId3"/>
    <sheet name="オフィシャル" sheetId="35" r:id="rId4"/>
    <sheet name="ジュニア" sheetId="22" r:id="rId5"/>
    <sheet name="キッズ" sheetId="27" r:id="rId6"/>
    <sheet name="オフィシャルトーナメント" sheetId="25" r:id="rId7"/>
    <sheet name="ジュニアトーナメント" sheetId="36" r:id="rId8"/>
    <sheet name="提出用" sheetId="34" r:id="rId9"/>
  </sheets>
  <definedNames>
    <definedName name="_xlnm.Print_Area" localSheetId="3">オフィシャル!$A$1:$Y$42</definedName>
    <definedName name="_xlnm.Print_Area" localSheetId="6">オフィシャルトーナメント!$A$2:$BO$32</definedName>
    <definedName name="_xlnm.Print_Area" localSheetId="5">キッズ!$A$1:$AH$19</definedName>
    <definedName name="_xlnm.Print_Area" localSheetId="4">ジュニア!$A$1:$AB$34</definedName>
    <definedName name="_xlnm.Print_Area" localSheetId="7">ジュニアトーナメント!$A$2:$CG$32</definedName>
    <definedName name="_xlnm.Print_Area" localSheetId="2">タイムスケジュール!$A$1:$Y$42</definedName>
    <definedName name="_xlnm.Print_Area" localSheetId="0">組合せ!$B$1:$O$39</definedName>
    <definedName name="_xlnm.Print_Area" localSheetId="8">提出用!$1:$42</definedName>
    <definedName name="_xlnm.Print_Area" localSheetId="1">予選組合せ!$B$2:$Q$40</definedName>
    <definedName name="_xlnm.Print_Titles" localSheetId="3">オフィシャル!$1:$3</definedName>
    <definedName name="_xlnm.Print_Titles" localSheetId="5">キッズ!$1:$3</definedName>
    <definedName name="_xlnm.Print_Titles" localSheetId="4">ジュニア!$1:$3</definedName>
  </definedNames>
  <calcPr calcId="145621"/>
</workbook>
</file>

<file path=xl/calcChain.xml><?xml version="1.0" encoding="utf-8"?>
<calcChain xmlns="http://schemas.openxmlformats.org/spreadsheetml/2006/main">
  <c r="D21" i="34" l="1"/>
  <c r="D18" i="34"/>
  <c r="G21" i="34"/>
  <c r="G18" i="34"/>
  <c r="I21" i="34"/>
  <c r="I18" i="34"/>
  <c r="L21" i="34"/>
  <c r="L18" i="34"/>
  <c r="N21" i="34"/>
  <c r="N18" i="34"/>
  <c r="P21" i="34"/>
  <c r="P18" i="34"/>
  <c r="S21" i="34"/>
  <c r="S18" i="34"/>
  <c r="U21" i="34"/>
  <c r="U18" i="34"/>
  <c r="W21" i="34"/>
  <c r="W18" i="34"/>
  <c r="Y21" i="34"/>
  <c r="Y18" i="34"/>
  <c r="AA21" i="34"/>
  <c r="AA18" i="34"/>
  <c r="AC21" i="34"/>
  <c r="AC18" i="34"/>
  <c r="AE21" i="34"/>
  <c r="AE18" i="34"/>
  <c r="AG21" i="34"/>
  <c r="AG18" i="34"/>
  <c r="AI21" i="34"/>
  <c r="AI18" i="34"/>
  <c r="AK21" i="34"/>
  <c r="AK18" i="34"/>
  <c r="AM21" i="34"/>
  <c r="AM18" i="34"/>
  <c r="AO21" i="34"/>
  <c r="AO18" i="34"/>
  <c r="AQ21" i="34"/>
  <c r="AQ18" i="34"/>
  <c r="AS21" i="34"/>
  <c r="AS18" i="34"/>
  <c r="AW21" i="34"/>
  <c r="AX21" i="34"/>
  <c r="AY21" i="34"/>
  <c r="AW18" i="34"/>
  <c r="AX18" i="34"/>
  <c r="AY18" i="34"/>
  <c r="BB21" i="34"/>
  <c r="BB18" i="34"/>
  <c r="BD21" i="34"/>
  <c r="BD18" i="34"/>
  <c r="BG21" i="34"/>
  <c r="BG18" i="34"/>
  <c r="BI21" i="34"/>
  <c r="BI18" i="34"/>
  <c r="BK21" i="34"/>
  <c r="BK18" i="34"/>
  <c r="BM21" i="34"/>
  <c r="BM18" i="34"/>
  <c r="BP21" i="34"/>
  <c r="BP18" i="34"/>
  <c r="BR21" i="34"/>
  <c r="BR18" i="34"/>
  <c r="BT21" i="34"/>
  <c r="BT18" i="34"/>
  <c r="BV21" i="34"/>
  <c r="BV18" i="34"/>
  <c r="BX21" i="34"/>
  <c r="BX18" i="34"/>
  <c r="CA21" i="34"/>
  <c r="CA18" i="34"/>
  <c r="CC21" i="34"/>
  <c r="CC18" i="34"/>
  <c r="CE21" i="34"/>
  <c r="CE18" i="34"/>
  <c r="CG21" i="34"/>
  <c r="CG18" i="34"/>
  <c r="CI21" i="34"/>
  <c r="CI18" i="34"/>
  <c r="CK21" i="34"/>
  <c r="CK18" i="34"/>
  <c r="CN21" i="34"/>
  <c r="CN18" i="34"/>
  <c r="CP21" i="34"/>
  <c r="CP18" i="34"/>
  <c r="CR21" i="34"/>
  <c r="CR18" i="34"/>
  <c r="CT21" i="34"/>
  <c r="CT18" i="34"/>
  <c r="CV21" i="34"/>
  <c r="CV18" i="34"/>
  <c r="CX21" i="34"/>
  <c r="CX18" i="34"/>
  <c r="DA21" i="34"/>
  <c r="DA18" i="34"/>
  <c r="DC21" i="34"/>
  <c r="DC18" i="34"/>
  <c r="DE21" i="34"/>
  <c r="DE18" i="34"/>
  <c r="DG21" i="34"/>
  <c r="DG18" i="34"/>
  <c r="DI21" i="34"/>
  <c r="DI18" i="34"/>
  <c r="DK21" i="34"/>
  <c r="DK18" i="34"/>
  <c r="DM21" i="34"/>
  <c r="DM18" i="34"/>
  <c r="DO21" i="34"/>
  <c r="DO18" i="34"/>
  <c r="DQ21" i="34"/>
  <c r="DQ18" i="34"/>
  <c r="DS21" i="34"/>
  <c r="DS18" i="34"/>
  <c r="CE45" i="34"/>
  <c r="CG45" i="34"/>
  <c r="CI45" i="34"/>
  <c r="CK45" i="34"/>
  <c r="CR45" i="34"/>
  <c r="CT45" i="34"/>
  <c r="CV45" i="34"/>
  <c r="CX45" i="34"/>
  <c r="DK45" i="34"/>
  <c r="DE25" i="34" s="1"/>
  <c r="DM45" i="34"/>
  <c r="DA25" i="34" s="1"/>
  <c r="DO45" i="34"/>
  <c r="DC2" i="34" s="1"/>
  <c r="DQ45" i="34"/>
  <c r="DS45" i="34"/>
  <c r="DA2" i="34"/>
  <c r="DG25" i="34"/>
  <c r="DC25" i="34"/>
  <c r="DG2" i="34"/>
  <c r="DE2" i="34"/>
  <c r="DW21" i="34"/>
  <c r="DX21" i="34"/>
  <c r="DY21" i="34"/>
  <c r="DW18" i="34"/>
  <c r="DX18" i="34"/>
  <c r="DY18" i="34"/>
  <c r="EB21" i="34"/>
  <c r="EB18" i="34"/>
  <c r="ED21" i="34"/>
  <c r="ED18" i="34"/>
  <c r="EG21" i="34"/>
  <c r="EG18" i="34"/>
  <c r="EI21" i="34"/>
  <c r="EI18" i="34"/>
  <c r="EK21" i="34"/>
  <c r="EK18" i="34"/>
  <c r="EM21" i="34"/>
  <c r="EM18" i="34"/>
  <c r="EP21" i="34"/>
  <c r="EP18" i="34"/>
  <c r="ER21" i="34"/>
  <c r="ER18" i="34"/>
  <c r="ET21" i="34"/>
  <c r="ET18" i="34"/>
  <c r="EV21" i="34"/>
  <c r="EV18" i="34"/>
  <c r="EX21" i="34"/>
  <c r="EX18" i="34"/>
  <c r="EZ21" i="34"/>
  <c r="EZ18" i="34"/>
  <c r="FB21" i="34"/>
  <c r="FB18" i="34"/>
  <c r="FD21" i="34"/>
  <c r="FD18" i="34"/>
  <c r="FG21" i="34"/>
  <c r="FG18" i="34"/>
  <c r="FI21" i="34"/>
  <c r="FI18" i="34"/>
  <c r="FK21" i="34"/>
  <c r="FK18" i="34"/>
  <c r="FM21" i="34"/>
  <c r="FM18" i="34"/>
  <c r="FO21" i="34"/>
  <c r="FO18" i="34"/>
  <c r="FQ21" i="34"/>
  <c r="FQ18" i="34"/>
  <c r="FT21" i="34"/>
  <c r="FT18" i="34"/>
  <c r="FV21" i="34"/>
  <c r="FV18" i="34"/>
  <c r="FX21" i="34"/>
  <c r="FX18" i="34"/>
  <c r="FZ21" i="34"/>
  <c r="FZ18" i="34"/>
  <c r="GB21" i="34"/>
  <c r="GB18" i="34"/>
  <c r="GD21" i="34"/>
  <c r="GD18" i="34"/>
  <c r="GG21" i="34"/>
  <c r="GG18" i="34"/>
  <c r="GI21" i="34"/>
  <c r="GI18" i="34"/>
  <c r="GK21" i="34"/>
  <c r="GK18" i="34"/>
  <c r="GM21" i="34"/>
  <c r="GM18" i="34"/>
  <c r="GO21" i="34"/>
  <c r="GO18" i="34"/>
  <c r="GQ21" i="34"/>
  <c r="GQ18" i="34"/>
  <c r="GT21" i="34"/>
  <c r="GT18" i="34"/>
  <c r="GV21" i="34"/>
  <c r="GV18" i="34"/>
  <c r="GX21" i="34"/>
  <c r="GX18" i="34"/>
  <c r="GZ21" i="34"/>
  <c r="GZ18" i="34"/>
  <c r="HB21" i="34"/>
  <c r="HB18" i="34"/>
  <c r="HD21" i="34"/>
  <c r="HD18" i="34"/>
  <c r="FK45" i="34"/>
  <c r="FM45" i="34"/>
  <c r="FO45" i="34"/>
  <c r="FQ45" i="34"/>
  <c r="FX45" i="34"/>
  <c r="FZ45" i="34"/>
  <c r="GB45" i="34"/>
  <c r="GD45" i="34"/>
  <c r="GK45" i="34"/>
  <c r="GM45" i="34"/>
  <c r="GO45" i="34"/>
  <c r="GQ45" i="34"/>
  <c r="GX45" i="34"/>
  <c r="GZ45" i="34"/>
  <c r="HB45" i="34"/>
  <c r="HD45" i="34"/>
  <c r="J5" i="15"/>
  <c r="K5" i="15"/>
  <c r="L5" i="15"/>
  <c r="M5" i="15"/>
  <c r="N5" i="15"/>
  <c r="O5" i="15"/>
  <c r="J6" i="15"/>
  <c r="K6" i="15"/>
  <c r="L6" i="15"/>
  <c r="M6" i="15"/>
  <c r="N6" i="15"/>
  <c r="O6" i="15"/>
  <c r="J7" i="15"/>
  <c r="K7" i="15"/>
  <c r="L7" i="15"/>
  <c r="M7" i="15"/>
  <c r="N7" i="15"/>
  <c r="O7" i="15"/>
  <c r="J8" i="15"/>
  <c r="K8" i="15"/>
  <c r="L8" i="15"/>
  <c r="M8" i="15"/>
  <c r="N8" i="15"/>
  <c r="O8" i="15"/>
  <c r="J9" i="15"/>
  <c r="K9" i="15"/>
  <c r="L9" i="15"/>
  <c r="M9" i="15"/>
  <c r="N9" i="15"/>
  <c r="O9" i="15"/>
  <c r="J10" i="15"/>
  <c r="K10" i="15"/>
  <c r="L10" i="15"/>
  <c r="M10" i="15"/>
  <c r="N10" i="15"/>
  <c r="O10" i="15"/>
  <c r="J11" i="15"/>
  <c r="K11" i="15"/>
  <c r="L11" i="15"/>
  <c r="M11" i="15"/>
  <c r="N11" i="15"/>
  <c r="O11" i="15"/>
  <c r="J12" i="15"/>
  <c r="K12" i="15"/>
  <c r="L12" i="15"/>
  <c r="M12" i="15"/>
  <c r="N12" i="15"/>
  <c r="O12" i="15"/>
  <c r="J13" i="15"/>
  <c r="K13" i="15"/>
  <c r="L13" i="15"/>
  <c r="M13" i="15"/>
  <c r="N13" i="15"/>
  <c r="O13" i="15"/>
  <c r="J14" i="15"/>
  <c r="K14" i="15"/>
  <c r="L14" i="15"/>
  <c r="M14" i="15"/>
  <c r="N14" i="15"/>
  <c r="O14" i="15"/>
  <c r="J15" i="15"/>
  <c r="K15" i="15"/>
  <c r="L15" i="15"/>
  <c r="M15" i="15"/>
  <c r="N15" i="15"/>
  <c r="O15" i="15"/>
  <c r="J16" i="15"/>
  <c r="K16" i="15"/>
  <c r="L16" i="15"/>
  <c r="M16" i="15"/>
  <c r="N16" i="15"/>
  <c r="O16" i="15"/>
  <c r="J17" i="15"/>
  <c r="K17" i="15"/>
  <c r="L17" i="15"/>
  <c r="M17" i="15"/>
  <c r="N17" i="15"/>
  <c r="O17" i="15"/>
  <c r="J18" i="15"/>
  <c r="K18" i="15"/>
  <c r="L18" i="15"/>
  <c r="M18" i="15"/>
  <c r="N18" i="15"/>
  <c r="O18" i="15"/>
  <c r="J19" i="15"/>
  <c r="K19" i="15"/>
  <c r="L19" i="15"/>
  <c r="M19" i="15"/>
  <c r="N19" i="15"/>
  <c r="O19" i="15"/>
  <c r="J20" i="15"/>
  <c r="K20" i="15"/>
  <c r="L20" i="15"/>
  <c r="M20" i="15"/>
  <c r="N20" i="15"/>
  <c r="O20" i="15"/>
  <c r="J21" i="15"/>
  <c r="K21" i="15"/>
  <c r="L21" i="15"/>
  <c r="M21" i="15"/>
  <c r="N21" i="15"/>
  <c r="O21" i="15"/>
  <c r="J22" i="15"/>
  <c r="K22" i="15"/>
  <c r="L22" i="15"/>
  <c r="M22" i="15"/>
  <c r="N22" i="15"/>
  <c r="O22" i="15"/>
  <c r="J23" i="15"/>
  <c r="K23" i="15"/>
  <c r="L23" i="15"/>
  <c r="M23" i="15"/>
  <c r="N23" i="15"/>
  <c r="O23" i="15"/>
  <c r="J24" i="15"/>
  <c r="K24" i="15"/>
  <c r="L24" i="15"/>
  <c r="M24" i="15"/>
  <c r="N24" i="15"/>
  <c r="O24" i="15"/>
  <c r="CP6" i="36" l="1"/>
  <c r="CQ4" i="36"/>
  <c r="CQ5" i="36"/>
  <c r="CN4" i="36"/>
  <c r="CN5" i="36"/>
  <c r="CP4" i="36"/>
  <c r="CP5" i="36"/>
  <c r="CP3" i="36"/>
  <c r="CO4" i="36"/>
  <c r="CO5" i="36"/>
  <c r="BY4" i="25"/>
  <c r="BY5" i="25"/>
  <c r="BY3" i="25"/>
  <c r="BX4" i="25"/>
  <c r="BX5" i="25"/>
  <c r="BX3" i="25"/>
  <c r="BS15" i="36"/>
  <c r="BO15" i="36"/>
  <c r="BZ21" i="36"/>
  <c r="BW21" i="36"/>
  <c r="BK21" i="36"/>
  <c r="BJ21" i="36"/>
  <c r="CD25" i="36"/>
  <c r="CA25" i="36"/>
  <c r="BV25" i="36"/>
  <c r="BS25" i="36"/>
  <c r="BN25" i="36"/>
  <c r="BK25" i="36"/>
  <c r="AA9" i="36"/>
  <c r="AA10" i="36"/>
  <c r="AA8" i="36"/>
  <c r="V9" i="36"/>
  <c r="V10" i="36"/>
  <c r="V8" i="36"/>
  <c r="CO3" i="36" s="1"/>
  <c r="AL15" i="36"/>
  <c r="AH15" i="36"/>
  <c r="AX21" i="36"/>
  <c r="AU21" i="36"/>
  <c r="AI21" i="36"/>
  <c r="AE21" i="36"/>
  <c r="AT25" i="36"/>
  <c r="AQ25" i="36"/>
  <c r="AL25" i="36"/>
  <c r="AI25" i="36"/>
  <c r="O15" i="36"/>
  <c r="J15" i="36"/>
  <c r="V21" i="36"/>
  <c r="S21" i="36"/>
  <c r="G21" i="36"/>
  <c r="C21" i="36"/>
  <c r="Z25" i="36"/>
  <c r="W25" i="36"/>
  <c r="R25" i="36"/>
  <c r="O25" i="36"/>
  <c r="J25" i="36"/>
  <c r="G25" i="36"/>
  <c r="AI9" i="25"/>
  <c r="AI10" i="25"/>
  <c r="AI8" i="25"/>
  <c r="AD9" i="25"/>
  <c r="AD10" i="25"/>
  <c r="AD8" i="25"/>
  <c r="AY15" i="25"/>
  <c r="AT15" i="25"/>
  <c r="S15" i="25"/>
  <c r="N15" i="25"/>
  <c r="BF21" i="25"/>
  <c r="BC21" i="25"/>
  <c r="BJ25" i="25"/>
  <c r="BG25" i="25"/>
  <c r="BB25" i="25"/>
  <c r="AY25" i="25"/>
  <c r="AP21" i="25"/>
  <c r="AM21" i="25"/>
  <c r="AT25" i="25"/>
  <c r="AQ25" i="25"/>
  <c r="AL25" i="25"/>
  <c r="AI25" i="25"/>
  <c r="Z21" i="25"/>
  <c r="W21" i="25"/>
  <c r="AD25" i="25"/>
  <c r="AA25" i="25"/>
  <c r="V25" i="25"/>
  <c r="S25" i="25"/>
  <c r="J21" i="25"/>
  <c r="G21" i="25"/>
  <c r="N25" i="25"/>
  <c r="K25" i="25"/>
  <c r="F25" i="25"/>
  <c r="C25" i="25"/>
  <c r="T12" i="27"/>
  <c r="Q12" i="27"/>
  <c r="W16" i="27"/>
  <c r="W14" i="27"/>
  <c r="W10" i="27"/>
  <c r="W8" i="27"/>
  <c r="N10" i="27"/>
  <c r="Q8" i="27"/>
  <c r="N8" i="27"/>
  <c r="T6" i="27"/>
  <c r="Q6" i="27"/>
  <c r="K6" i="27"/>
  <c r="H6" i="27"/>
  <c r="U16" i="27"/>
  <c r="U14" i="27"/>
  <c r="R12" i="27"/>
  <c r="O12" i="27"/>
  <c r="U10" i="27"/>
  <c r="R10" i="27"/>
  <c r="L10" i="27"/>
  <c r="U8" i="27"/>
  <c r="O8" i="27"/>
  <c r="L8" i="27"/>
  <c r="R6" i="27"/>
  <c r="O6" i="27"/>
  <c r="I6" i="27"/>
  <c r="F6" i="27"/>
  <c r="N32" i="22"/>
  <c r="N30" i="22"/>
  <c r="K30" i="22"/>
  <c r="N28" i="22"/>
  <c r="K28" i="22"/>
  <c r="H28" i="22"/>
  <c r="L32" i="22"/>
  <c r="L30" i="22"/>
  <c r="I30" i="22"/>
  <c r="L28" i="22"/>
  <c r="I28" i="22"/>
  <c r="F28" i="22"/>
  <c r="N22" i="22"/>
  <c r="N20" i="22"/>
  <c r="K20" i="22"/>
  <c r="N18" i="22"/>
  <c r="K18" i="22"/>
  <c r="H18" i="22"/>
  <c r="L22" i="22"/>
  <c r="L20" i="22"/>
  <c r="I20" i="22"/>
  <c r="L18" i="22"/>
  <c r="I18" i="22"/>
  <c r="F18" i="22"/>
  <c r="Q12" i="22"/>
  <c r="Q10" i="22"/>
  <c r="N10" i="22"/>
  <c r="Q8" i="22"/>
  <c r="N8" i="22"/>
  <c r="K8" i="22"/>
  <c r="Q6" i="22"/>
  <c r="N6" i="22"/>
  <c r="K6" i="22"/>
  <c r="H6" i="22"/>
  <c r="O12" i="22"/>
  <c r="O10" i="22"/>
  <c r="L10" i="22"/>
  <c r="O8" i="22"/>
  <c r="L8" i="22"/>
  <c r="I8" i="22"/>
  <c r="O6" i="22"/>
  <c r="L6" i="22"/>
  <c r="I6" i="22"/>
  <c r="F6" i="22"/>
  <c r="N40" i="35"/>
  <c r="N38" i="35"/>
  <c r="K38" i="35"/>
  <c r="N36" i="35"/>
  <c r="K36" i="35"/>
  <c r="H36" i="35"/>
  <c r="L40" i="35"/>
  <c r="L38" i="35"/>
  <c r="I38" i="35"/>
  <c r="L36" i="35"/>
  <c r="I36" i="35"/>
  <c r="F36" i="35"/>
  <c r="N30" i="35"/>
  <c r="N28" i="35"/>
  <c r="K28" i="35"/>
  <c r="N26" i="35"/>
  <c r="K26" i="35"/>
  <c r="H26" i="35"/>
  <c r="L30" i="35"/>
  <c r="L28" i="35"/>
  <c r="I28" i="35"/>
  <c r="L26" i="35"/>
  <c r="I26" i="35"/>
  <c r="F26" i="35"/>
  <c r="N20" i="35"/>
  <c r="N18" i="35"/>
  <c r="K18" i="35"/>
  <c r="N16" i="35"/>
  <c r="K16" i="35"/>
  <c r="H16" i="35"/>
  <c r="L20" i="35"/>
  <c r="L18" i="35"/>
  <c r="I18" i="35"/>
  <c r="L16" i="35"/>
  <c r="I16" i="35"/>
  <c r="F16" i="35"/>
  <c r="N10" i="35"/>
  <c r="N8" i="35"/>
  <c r="K8" i="35"/>
  <c r="N6" i="35"/>
  <c r="K6" i="35"/>
  <c r="H6" i="35"/>
  <c r="L10" i="35"/>
  <c r="L8" i="35"/>
  <c r="I8" i="35"/>
  <c r="L6" i="35"/>
  <c r="I6" i="35"/>
  <c r="F6" i="35"/>
  <c r="CN3" i="36" l="1"/>
  <c r="CN6" i="36" s="1"/>
  <c r="CQ3" i="36"/>
  <c r="CQ6" i="36" s="1"/>
  <c r="CO6" i="36"/>
  <c r="C10" i="27"/>
  <c r="E10" i="27"/>
  <c r="C8" i="27"/>
  <c r="AE7" i="27" s="1"/>
  <c r="E8" i="27"/>
  <c r="F12" i="27"/>
  <c r="H12" i="27"/>
  <c r="I12" i="27"/>
  <c r="K12" i="27"/>
  <c r="C14" i="27"/>
  <c r="E14" i="27"/>
  <c r="C13" i="27" s="1"/>
  <c r="F14" i="27"/>
  <c r="H14" i="27"/>
  <c r="L14" i="27"/>
  <c r="AE13" i="27" s="1"/>
  <c r="N14" i="27"/>
  <c r="C16" i="27"/>
  <c r="E16" i="27"/>
  <c r="I16" i="27"/>
  <c r="K16" i="27"/>
  <c r="L16" i="27"/>
  <c r="N16" i="27"/>
  <c r="F18" i="27"/>
  <c r="H18" i="27"/>
  <c r="I18" i="27"/>
  <c r="K18" i="27"/>
  <c r="O18" i="27"/>
  <c r="Q18" i="27"/>
  <c r="O17" i="27" s="1"/>
  <c r="R18" i="27"/>
  <c r="R17" i="27" s="1"/>
  <c r="T18" i="27"/>
  <c r="R9" i="27"/>
  <c r="O7" i="27"/>
  <c r="A3" i="22"/>
  <c r="K42" i="35"/>
  <c r="I42" i="35"/>
  <c r="H42" i="35"/>
  <c r="F41" i="35" s="1"/>
  <c r="F42" i="35"/>
  <c r="E42" i="35"/>
  <c r="C42" i="35"/>
  <c r="H40" i="35"/>
  <c r="F39" i="35" s="1"/>
  <c r="F40" i="35"/>
  <c r="E40" i="35"/>
  <c r="C40" i="35"/>
  <c r="L39" i="35"/>
  <c r="E38" i="35"/>
  <c r="C38" i="35"/>
  <c r="L37" i="35"/>
  <c r="I37" i="35"/>
  <c r="L35" i="35"/>
  <c r="I35" i="35"/>
  <c r="F35" i="35"/>
  <c r="K32" i="35"/>
  <c r="I32" i="35"/>
  <c r="I31" i="35" s="1"/>
  <c r="H32" i="35"/>
  <c r="F31" i="35" s="1"/>
  <c r="F32" i="35"/>
  <c r="E32" i="35"/>
  <c r="C32" i="35"/>
  <c r="H30" i="35"/>
  <c r="F29" i="35" s="1"/>
  <c r="F30" i="35"/>
  <c r="E30" i="35"/>
  <c r="C30" i="35"/>
  <c r="L29" i="35"/>
  <c r="E28" i="35"/>
  <c r="C28" i="35"/>
  <c r="V27" i="35" s="1"/>
  <c r="L27" i="35"/>
  <c r="I27" i="35"/>
  <c r="L25" i="35"/>
  <c r="I25" i="35"/>
  <c r="T25" i="35" s="1"/>
  <c r="F25" i="35"/>
  <c r="K22" i="35"/>
  <c r="I22" i="35"/>
  <c r="I21" i="35" s="1"/>
  <c r="H22" i="35"/>
  <c r="F21" i="35" s="1"/>
  <c r="F22" i="35"/>
  <c r="E22" i="35"/>
  <c r="C22" i="35"/>
  <c r="V21" i="35" s="1"/>
  <c r="H20" i="35"/>
  <c r="F19" i="35" s="1"/>
  <c r="F20" i="35"/>
  <c r="E20" i="35"/>
  <c r="C20" i="35"/>
  <c r="V19" i="35" s="1"/>
  <c r="L19" i="35"/>
  <c r="E18" i="35"/>
  <c r="C18" i="35"/>
  <c r="L17" i="35"/>
  <c r="I17" i="35"/>
  <c r="L15" i="35"/>
  <c r="I15" i="35"/>
  <c r="R15" i="35" s="1"/>
  <c r="F15" i="35"/>
  <c r="T15" i="35" s="1"/>
  <c r="U20" i="1"/>
  <c r="U21" i="1"/>
  <c r="U22" i="1"/>
  <c r="U23" i="1"/>
  <c r="T21" i="1"/>
  <c r="T22" i="1"/>
  <c r="T23" i="1"/>
  <c r="T20" i="1"/>
  <c r="R22" i="4" s="1"/>
  <c r="A3" i="35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5" i="4"/>
  <c r="Q6" i="4"/>
  <c r="Q7" i="4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5" i="4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J6" i="4"/>
  <c r="J7" i="4"/>
  <c r="J8" i="4"/>
  <c r="K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H6" i="4"/>
  <c r="H7" i="4"/>
  <c r="H8" i="4"/>
  <c r="H9" i="4"/>
  <c r="H10" i="4"/>
  <c r="H11" i="4"/>
  <c r="H12" i="4"/>
  <c r="H13" i="4"/>
  <c r="H14" i="4"/>
  <c r="H15" i="4"/>
  <c r="H16" i="4"/>
  <c r="H18" i="4"/>
  <c r="H19" i="4"/>
  <c r="H20" i="4"/>
  <c r="H21" i="4"/>
  <c r="H22" i="4"/>
  <c r="H23" i="4"/>
  <c r="H24" i="4"/>
  <c r="H25" i="4"/>
  <c r="C6" i="4"/>
  <c r="C7" i="4"/>
  <c r="C8" i="4"/>
  <c r="C9" i="4"/>
  <c r="C10" i="4"/>
  <c r="C11" i="4"/>
  <c r="C12" i="4"/>
  <c r="C13" i="4"/>
  <c r="C14" i="4"/>
  <c r="C15" i="4"/>
  <c r="C16" i="4"/>
  <c r="C18" i="4"/>
  <c r="C19" i="4"/>
  <c r="C20" i="4"/>
  <c r="C21" i="4"/>
  <c r="C22" i="4"/>
  <c r="C23" i="4"/>
  <c r="C24" i="4"/>
  <c r="C25" i="4"/>
  <c r="U38" i="1"/>
  <c r="U39" i="1"/>
  <c r="U40" i="1"/>
  <c r="U41" i="1"/>
  <c r="U42" i="1"/>
  <c r="U43" i="1"/>
  <c r="U44" i="1"/>
  <c r="T39" i="1"/>
  <c r="T40" i="1"/>
  <c r="T41" i="1"/>
  <c r="T42" i="1"/>
  <c r="T43" i="1"/>
  <c r="T44" i="1"/>
  <c r="T38" i="1"/>
  <c r="U34" i="1"/>
  <c r="U35" i="1"/>
  <c r="U36" i="1"/>
  <c r="U37" i="1"/>
  <c r="T35" i="1"/>
  <c r="T36" i="1"/>
  <c r="T37" i="1"/>
  <c r="T34" i="1"/>
  <c r="U30" i="1"/>
  <c r="U31" i="1"/>
  <c r="U32" i="1"/>
  <c r="U33" i="1"/>
  <c r="T31" i="1"/>
  <c r="T32" i="1"/>
  <c r="T33" i="1"/>
  <c r="T30" i="1"/>
  <c r="U25" i="1"/>
  <c r="U26" i="1"/>
  <c r="U27" i="1"/>
  <c r="U28" i="1"/>
  <c r="U29" i="1"/>
  <c r="T26" i="1"/>
  <c r="T27" i="1"/>
  <c r="T28" i="1"/>
  <c r="B21" i="22" s="1"/>
  <c r="T29" i="1"/>
  <c r="T25" i="1"/>
  <c r="I40" i="1"/>
  <c r="H40" i="1"/>
  <c r="G39" i="1"/>
  <c r="G38" i="1"/>
  <c r="F40" i="1"/>
  <c r="F39" i="1"/>
  <c r="F37" i="1"/>
  <c r="E40" i="1"/>
  <c r="E38" i="1"/>
  <c r="E37" i="1"/>
  <c r="D39" i="1"/>
  <c r="D38" i="1"/>
  <c r="D36" i="1"/>
  <c r="D35" i="1"/>
  <c r="D24" i="1"/>
  <c r="E24" i="1"/>
  <c r="F24" i="1"/>
  <c r="G24" i="1"/>
  <c r="O15" i="1"/>
  <c r="N15" i="1"/>
  <c r="M15" i="1"/>
  <c r="N14" i="1"/>
  <c r="M14" i="1"/>
  <c r="M13" i="1"/>
  <c r="AG45" i="34"/>
  <c r="AI45" i="34"/>
  <c r="W25" i="34" s="1"/>
  <c r="AK45" i="34"/>
  <c r="AI25" i="34" s="1"/>
  <c r="AM45" i="34"/>
  <c r="AO45" i="34"/>
  <c r="AE25" i="34" s="1"/>
  <c r="AQ45" i="34"/>
  <c r="AQ2" i="34" s="1"/>
  <c r="AS45" i="34"/>
  <c r="W2" i="34" s="1"/>
  <c r="CG25" i="34"/>
  <c r="CK25" i="34"/>
  <c r="CI2" i="34"/>
  <c r="CA2" i="34"/>
  <c r="CV25" i="34"/>
  <c r="CT25" i="34"/>
  <c r="CR25" i="34"/>
  <c r="CR2" i="34"/>
  <c r="HJ7" i="34"/>
  <c r="BW3" i="25"/>
  <c r="CI31" i="36"/>
  <c r="B2" i="36"/>
  <c r="L7" i="27"/>
  <c r="R5" i="27"/>
  <c r="F5" i="27"/>
  <c r="I12" i="35"/>
  <c r="X5" i="35"/>
  <c r="X37" i="35"/>
  <c r="K12" i="35"/>
  <c r="X11" i="35" s="1"/>
  <c r="H12" i="35"/>
  <c r="H10" i="35"/>
  <c r="E12" i="35"/>
  <c r="E10" i="35"/>
  <c r="C9" i="35" s="1"/>
  <c r="V5" i="35"/>
  <c r="L31" i="22"/>
  <c r="F34" i="22"/>
  <c r="F32" i="22"/>
  <c r="C32" i="22"/>
  <c r="I24" i="22"/>
  <c r="I23" i="22" s="1"/>
  <c r="F24" i="22"/>
  <c r="C24" i="22"/>
  <c r="C22" i="22"/>
  <c r="C20" i="22"/>
  <c r="I14" i="22"/>
  <c r="I13" i="22" s="1"/>
  <c r="I12" i="22"/>
  <c r="C14" i="22"/>
  <c r="C10" i="22"/>
  <c r="C8" i="22"/>
  <c r="K34" i="22"/>
  <c r="H34" i="22"/>
  <c r="H32" i="22"/>
  <c r="E32" i="22"/>
  <c r="E30" i="22"/>
  <c r="K24" i="22"/>
  <c r="H24" i="22"/>
  <c r="F23" i="22" s="1"/>
  <c r="H22" i="22"/>
  <c r="E24" i="22"/>
  <c r="E22" i="22"/>
  <c r="E20" i="22"/>
  <c r="C19" i="22" s="1"/>
  <c r="O11" i="22"/>
  <c r="K14" i="22"/>
  <c r="H14" i="22"/>
  <c r="H12" i="22"/>
  <c r="H10" i="22"/>
  <c r="E14" i="22"/>
  <c r="E12" i="22"/>
  <c r="E10" i="22"/>
  <c r="E8" i="22"/>
  <c r="C7" i="22" s="1"/>
  <c r="U4" i="27"/>
  <c r="A3" i="27"/>
  <c r="L34" i="35"/>
  <c r="I34" i="35"/>
  <c r="F34" i="35"/>
  <c r="C34" i="35"/>
  <c r="L24" i="35"/>
  <c r="I24" i="35"/>
  <c r="F24" i="35"/>
  <c r="C24" i="35"/>
  <c r="L14" i="35"/>
  <c r="I14" i="35"/>
  <c r="F14" i="35"/>
  <c r="C14" i="35"/>
  <c r="F12" i="35"/>
  <c r="F10" i="35"/>
  <c r="V9" i="35" s="1"/>
  <c r="E8" i="35"/>
  <c r="X7" i="35" s="1"/>
  <c r="L4" i="35"/>
  <c r="I4" i="35"/>
  <c r="F4" i="35"/>
  <c r="C4" i="35"/>
  <c r="U1" i="35"/>
  <c r="A1" i="35"/>
  <c r="C16" i="22"/>
  <c r="F16" i="22"/>
  <c r="I16" i="22"/>
  <c r="L16" i="22"/>
  <c r="B30" i="4"/>
  <c r="X30" i="4" s="1"/>
  <c r="B31" i="4"/>
  <c r="X31" i="4" s="1"/>
  <c r="B32" i="4"/>
  <c r="X32" i="4" s="1"/>
  <c r="B33" i="4"/>
  <c r="X33" i="4"/>
  <c r="B34" i="4"/>
  <c r="X34" i="4" s="1"/>
  <c r="B35" i="4"/>
  <c r="X35" i="4" s="1"/>
  <c r="B36" i="4"/>
  <c r="X36" i="4" s="1"/>
  <c r="B37" i="4"/>
  <c r="X37" i="4"/>
  <c r="B38" i="4"/>
  <c r="X38" i="4" s="1"/>
  <c r="B39" i="4"/>
  <c r="X39" i="4" s="1"/>
  <c r="A31" i="4"/>
  <c r="A32" i="4"/>
  <c r="Y32" i="4" s="1"/>
  <c r="A33" i="4"/>
  <c r="Y33" i="4" s="1"/>
  <c r="A34" i="4"/>
  <c r="Y34" i="4" s="1"/>
  <c r="A35" i="4"/>
  <c r="Y35" i="4"/>
  <c r="A36" i="4"/>
  <c r="Y36" i="4" s="1"/>
  <c r="A37" i="4"/>
  <c r="Y37" i="4" s="1"/>
  <c r="A38" i="4"/>
  <c r="Y38" i="4" s="1"/>
  <c r="A39" i="4"/>
  <c r="Y39" i="4"/>
  <c r="Y19" i="4"/>
  <c r="Y20" i="4"/>
  <c r="Y21" i="4"/>
  <c r="Y22" i="4"/>
  <c r="B6" i="4"/>
  <c r="X6" i="4" s="1"/>
  <c r="B7" i="4"/>
  <c r="X7" i="4" s="1"/>
  <c r="B8" i="4"/>
  <c r="X8" i="4" s="1"/>
  <c r="B9" i="4"/>
  <c r="X9" i="4"/>
  <c r="B10" i="4"/>
  <c r="X10" i="4" s="1"/>
  <c r="B11" i="4"/>
  <c r="X11" i="4" s="1"/>
  <c r="B12" i="4"/>
  <c r="X12" i="4" s="1"/>
  <c r="B13" i="4"/>
  <c r="X13" i="4"/>
  <c r="B14" i="4"/>
  <c r="X14" i="4" s="1"/>
  <c r="B15" i="4"/>
  <c r="X15" i="4" s="1"/>
  <c r="B16" i="4"/>
  <c r="X16" i="4" s="1"/>
  <c r="B17" i="4"/>
  <c r="X17" i="4"/>
  <c r="B18" i="4"/>
  <c r="X18" i="4" s="1"/>
  <c r="B19" i="4"/>
  <c r="X19" i="4" s="1"/>
  <c r="B20" i="4"/>
  <c r="X20" i="4" s="1"/>
  <c r="B21" i="4"/>
  <c r="X21" i="4"/>
  <c r="B22" i="4"/>
  <c r="X22" i="4" s="1"/>
  <c r="B9" i="35"/>
  <c r="U16" i="1"/>
  <c r="K23" i="4" s="1"/>
  <c r="I7" i="4"/>
  <c r="U17" i="1"/>
  <c r="P23" i="4" s="1"/>
  <c r="U18" i="1"/>
  <c r="W16" i="4" s="1"/>
  <c r="U19" i="1"/>
  <c r="U11" i="1"/>
  <c r="R19" i="4" s="1"/>
  <c r="U12" i="1"/>
  <c r="K6" i="4" s="1"/>
  <c r="U13" i="1"/>
  <c r="W18" i="4" s="1"/>
  <c r="U14" i="1"/>
  <c r="U7" i="1"/>
  <c r="B7" i="35" s="1"/>
  <c r="U8" i="1"/>
  <c r="P19" i="4"/>
  <c r="U9" i="1"/>
  <c r="B11" i="35" s="1"/>
  <c r="D15" i="4"/>
  <c r="U15" i="1"/>
  <c r="R15" i="4" s="1"/>
  <c r="B27" i="22"/>
  <c r="U10" i="1"/>
  <c r="B15" i="35" s="1"/>
  <c r="D11" i="4"/>
  <c r="U6" i="1"/>
  <c r="R11" i="4" s="1"/>
  <c r="F30" i="1"/>
  <c r="E30" i="1"/>
  <c r="D30" i="1"/>
  <c r="E29" i="1"/>
  <c r="D29" i="1"/>
  <c r="D28" i="1"/>
  <c r="M7" i="1"/>
  <c r="M8" i="1"/>
  <c r="N8" i="1"/>
  <c r="M9" i="1"/>
  <c r="N9" i="1"/>
  <c r="O9" i="1"/>
  <c r="DQ25" i="34"/>
  <c r="DQ2" i="34"/>
  <c r="DI2" i="34"/>
  <c r="DM2" i="34"/>
  <c r="FK25" i="34"/>
  <c r="FM25" i="34"/>
  <c r="FG2" i="34"/>
  <c r="FM2" i="34"/>
  <c r="FZ25" i="34"/>
  <c r="GB2" i="34"/>
  <c r="GG25" i="34"/>
  <c r="GK25" i="34"/>
  <c r="GK2" i="34"/>
  <c r="HB2" i="34"/>
  <c r="GX2" i="34"/>
  <c r="GT2" i="34"/>
  <c r="GZ2" i="34"/>
  <c r="L14" i="22"/>
  <c r="K12" i="22"/>
  <c r="L26" i="22"/>
  <c r="I26" i="22"/>
  <c r="F26" i="22"/>
  <c r="C26" i="22"/>
  <c r="H5" i="4"/>
  <c r="I5" i="4" s="1"/>
  <c r="C5" i="4"/>
  <c r="D5" i="4" s="1"/>
  <c r="B40" i="4"/>
  <c r="X40" i="4" s="1"/>
  <c r="A40" i="4"/>
  <c r="Y40" i="4" s="1"/>
  <c r="A30" i="4"/>
  <c r="Y30" i="4" s="1"/>
  <c r="Y31" i="4"/>
  <c r="A29" i="4"/>
  <c r="Y29" i="4" s="1"/>
  <c r="B24" i="4"/>
  <c r="X24" i="4" s="1"/>
  <c r="B25" i="4"/>
  <c r="X25" i="4" s="1"/>
  <c r="B23" i="4"/>
  <c r="X23" i="4" s="1"/>
  <c r="F15" i="1"/>
  <c r="E15" i="1"/>
  <c r="D15" i="1"/>
  <c r="E14" i="1"/>
  <c r="D14" i="1"/>
  <c r="D13" i="1"/>
  <c r="O4" i="22"/>
  <c r="L4" i="22"/>
  <c r="I4" i="22"/>
  <c r="F4" i="22"/>
  <c r="C4" i="22"/>
  <c r="O23" i="1"/>
  <c r="N23" i="1"/>
  <c r="M23" i="1"/>
  <c r="N22" i="1"/>
  <c r="M22" i="1"/>
  <c r="M21" i="1"/>
  <c r="F23" i="1"/>
  <c r="E23" i="1"/>
  <c r="D23" i="1"/>
  <c r="E22" i="1"/>
  <c r="D22" i="1"/>
  <c r="D21" i="1"/>
  <c r="C27" i="4"/>
  <c r="R4" i="27"/>
  <c r="O4" i="27"/>
  <c r="L4" i="27"/>
  <c r="I4" i="27"/>
  <c r="F4" i="27"/>
  <c r="C4" i="27"/>
  <c r="AD1" i="27"/>
  <c r="A1" i="27"/>
  <c r="W1" i="4"/>
  <c r="B29" i="4"/>
  <c r="X29" i="4" s="1"/>
  <c r="F9" i="1"/>
  <c r="E9" i="1"/>
  <c r="D9" i="1"/>
  <c r="E8" i="1"/>
  <c r="D8" i="1"/>
  <c r="D7" i="1"/>
  <c r="O4" i="15"/>
  <c r="N4" i="15"/>
  <c r="M4" i="15"/>
  <c r="L4" i="15"/>
  <c r="K4" i="15"/>
  <c r="J4" i="15"/>
  <c r="V5" i="4"/>
  <c r="Q5" i="4"/>
  <c r="R5" i="4" s="1"/>
  <c r="O5" i="4"/>
  <c r="P5" i="4" s="1"/>
  <c r="J5" i="4"/>
  <c r="K5" i="4"/>
  <c r="B2" i="25"/>
  <c r="BN31" i="25"/>
  <c r="BR31" i="25"/>
  <c r="X1" i="22"/>
  <c r="A1" i="22"/>
  <c r="Y25" i="4"/>
  <c r="B5" i="4"/>
  <c r="X5" i="4"/>
  <c r="A1" i="4"/>
  <c r="Y5" i="4"/>
  <c r="Y6" i="4"/>
  <c r="Y7" i="4"/>
  <c r="Y8" i="4"/>
  <c r="Y9" i="4"/>
  <c r="Y10" i="4"/>
  <c r="Y11" i="4"/>
  <c r="Y12" i="4"/>
  <c r="Y13" i="4"/>
  <c r="Y14" i="4"/>
  <c r="Y15" i="4"/>
  <c r="Y16" i="4"/>
  <c r="Y17" i="4"/>
  <c r="Y18" i="4"/>
  <c r="Y23" i="4"/>
  <c r="Y24" i="4"/>
  <c r="X27" i="4"/>
  <c r="Y27" i="4"/>
  <c r="F10" i="22"/>
  <c r="Y9" i="22" s="1"/>
  <c r="F14" i="22"/>
  <c r="GQ2" i="34"/>
  <c r="GM2" i="34"/>
  <c r="GI2" i="34"/>
  <c r="GI25" i="34"/>
  <c r="B9" i="22"/>
  <c r="B11" i="22"/>
  <c r="L7" i="35"/>
  <c r="C12" i="35"/>
  <c r="C11" i="35" s="1"/>
  <c r="L5" i="35"/>
  <c r="C8" i="35"/>
  <c r="L9" i="35"/>
  <c r="C12" i="22"/>
  <c r="C11" i="22" s="1"/>
  <c r="W11" i="22" s="1"/>
  <c r="F12" i="22"/>
  <c r="Y11" i="22" s="1"/>
  <c r="T4" i="25"/>
  <c r="FT2" i="34"/>
  <c r="GD25" i="34"/>
  <c r="GT25" i="34"/>
  <c r="GD2" i="34"/>
  <c r="FZ2" i="34"/>
  <c r="FV2" i="34"/>
  <c r="B7" i="22"/>
  <c r="B5" i="22"/>
  <c r="U7" i="27"/>
  <c r="V39" i="35"/>
  <c r="AS2" i="34"/>
  <c r="AO2" i="34"/>
  <c r="AK2" i="34"/>
  <c r="AG2" i="34"/>
  <c r="AC2" i="34"/>
  <c r="Y2" i="34"/>
  <c r="U2" i="34"/>
  <c r="AS25" i="34"/>
  <c r="AO25" i="34"/>
  <c r="AK25" i="34"/>
  <c r="AG25" i="34"/>
  <c r="AC25" i="34"/>
  <c r="Y25" i="34"/>
  <c r="AM2" i="34"/>
  <c r="AI2" i="34"/>
  <c r="AE2" i="34"/>
  <c r="AA2" i="34"/>
  <c r="S2" i="34"/>
  <c r="AQ25" i="34"/>
  <c r="AM25" i="34"/>
  <c r="AA25" i="34"/>
  <c r="DK2" i="34"/>
  <c r="CX2" i="34"/>
  <c r="CT2" i="34"/>
  <c r="CP2" i="34"/>
  <c r="CK2" i="34"/>
  <c r="CG2" i="34"/>
  <c r="CC2" i="34"/>
  <c r="CA25" i="34"/>
  <c r="CE25" i="34"/>
  <c r="CI25" i="34"/>
  <c r="CN25" i="34"/>
  <c r="FQ25" i="34"/>
  <c r="FI25" i="34"/>
  <c r="DS25" i="34"/>
  <c r="DO25" i="34"/>
  <c r="DK25" i="34"/>
  <c r="CX25" i="34"/>
  <c r="FK2" i="34"/>
  <c r="CV2" i="34"/>
  <c r="CN2" i="34"/>
  <c r="CE2" i="34"/>
  <c r="CC25" i="34"/>
  <c r="CP25" i="34"/>
  <c r="FO25" i="34"/>
  <c r="FX2" i="34"/>
  <c r="BZ3" i="25"/>
  <c r="I11" i="27"/>
  <c r="C13" i="22"/>
  <c r="N14" i="22"/>
  <c r="L13" i="22" s="1"/>
  <c r="I19" i="22"/>
  <c r="AA27" i="22"/>
  <c r="X41" i="35"/>
  <c r="V17" i="35"/>
  <c r="D23" i="4"/>
  <c r="K21" i="4"/>
  <c r="K17" i="4"/>
  <c r="K13" i="4"/>
  <c r="K9" i="4"/>
  <c r="R23" i="4"/>
  <c r="R7" i="4"/>
  <c r="R8" i="4"/>
  <c r="GV2" i="34"/>
  <c r="GO25" i="34"/>
  <c r="B31" i="35"/>
  <c r="D25" i="4"/>
  <c r="D21" i="4"/>
  <c r="D16" i="4"/>
  <c r="D12" i="4"/>
  <c r="D8" i="4"/>
  <c r="I25" i="4"/>
  <c r="I21" i="4"/>
  <c r="I16" i="4"/>
  <c r="I12" i="4"/>
  <c r="I8" i="4"/>
  <c r="P22" i="4"/>
  <c r="P18" i="4"/>
  <c r="P14" i="4"/>
  <c r="P10" i="4"/>
  <c r="P6" i="4"/>
  <c r="W5" i="4"/>
  <c r="W25" i="4"/>
  <c r="W20" i="4"/>
  <c r="W12" i="4"/>
  <c r="W8" i="4"/>
  <c r="D24" i="4"/>
  <c r="D20" i="4"/>
  <c r="D7" i="4"/>
  <c r="I24" i="4"/>
  <c r="I20" i="4"/>
  <c r="I15" i="4"/>
  <c r="I11" i="4"/>
  <c r="P21" i="4"/>
  <c r="P17" i="4"/>
  <c r="P13" i="4"/>
  <c r="P9" i="4"/>
  <c r="W23" i="4"/>
  <c r="W19" i="4"/>
  <c r="W15" i="4"/>
  <c r="W11" i="4"/>
  <c r="W7" i="4"/>
  <c r="D19" i="4"/>
  <c r="D14" i="4"/>
  <c r="D10" i="4"/>
  <c r="D6" i="4"/>
  <c r="I23" i="4"/>
  <c r="I19" i="4"/>
  <c r="I14" i="4"/>
  <c r="I10" i="4"/>
  <c r="P24" i="4"/>
  <c r="P20" i="4"/>
  <c r="P16" i="4"/>
  <c r="P12" i="4"/>
  <c r="P8" i="4"/>
  <c r="W22" i="4"/>
  <c r="W14" i="4"/>
  <c r="W10" i="4"/>
  <c r="W6" i="4"/>
  <c r="D22" i="4"/>
  <c r="D18" i="4"/>
  <c r="D13" i="4"/>
  <c r="D9" i="4"/>
  <c r="I22" i="4"/>
  <c r="I18" i="4"/>
  <c r="I13" i="4"/>
  <c r="I9" i="4"/>
  <c r="P15" i="4"/>
  <c r="P11" i="4"/>
  <c r="P7" i="4"/>
  <c r="W21" i="4"/>
  <c r="W17" i="4"/>
  <c r="W13" i="4"/>
  <c r="BZ5" i="25"/>
  <c r="BW5" i="25"/>
  <c r="I11" i="22"/>
  <c r="V25" i="35"/>
  <c r="F5" i="22"/>
  <c r="I7" i="35"/>
  <c r="F5" i="35"/>
  <c r="R5" i="35" s="1"/>
  <c r="L15" i="27"/>
  <c r="I34" i="22"/>
  <c r="I33" i="22" s="1"/>
  <c r="U9" i="27"/>
  <c r="O11" i="27"/>
  <c r="R11" i="27"/>
  <c r="I5" i="35"/>
  <c r="AE11" i="27"/>
  <c r="F22" i="22"/>
  <c r="X31" i="35"/>
  <c r="O5" i="27"/>
  <c r="Y19" i="22"/>
  <c r="F9" i="35"/>
  <c r="I27" i="22"/>
  <c r="BZ4" i="25"/>
  <c r="BZ6" i="25" s="1"/>
  <c r="BW4" i="25"/>
  <c r="C7" i="27"/>
  <c r="AG7" i="27"/>
  <c r="L9" i="27"/>
  <c r="O7" i="22"/>
  <c r="I5" i="27"/>
  <c r="O5" i="22"/>
  <c r="C34" i="22"/>
  <c r="Y31" i="22"/>
  <c r="F9" i="22"/>
  <c r="F11" i="35"/>
  <c r="L21" i="22"/>
  <c r="L7" i="22"/>
  <c r="V11" i="35"/>
  <c r="L9" i="22"/>
  <c r="C10" i="35"/>
  <c r="L5" i="22"/>
  <c r="L27" i="22"/>
  <c r="I7" i="22"/>
  <c r="O9" i="22"/>
  <c r="L17" i="22"/>
  <c r="F27" i="22"/>
  <c r="W27" i="22" s="1"/>
  <c r="X15" i="35"/>
  <c r="Y7" i="22"/>
  <c r="AA11" i="22"/>
  <c r="AG9" i="27"/>
  <c r="AE9" i="27"/>
  <c r="C9" i="27"/>
  <c r="Y9" i="27" s="1"/>
  <c r="V7" i="35"/>
  <c r="X19" i="35"/>
  <c r="AG5" i="27"/>
  <c r="I5" i="22"/>
  <c r="S5" i="22" s="1"/>
  <c r="C30" i="22"/>
  <c r="Y27" i="22"/>
  <c r="X29" i="35"/>
  <c r="AE5" i="27"/>
  <c r="AE15" i="27"/>
  <c r="F31" i="22"/>
  <c r="Y5" i="22"/>
  <c r="V35" i="35"/>
  <c r="AA29" i="22"/>
  <c r="F11" i="22"/>
  <c r="AG15" i="27"/>
  <c r="F17" i="22"/>
  <c r="V37" i="35"/>
  <c r="Y13" i="22"/>
  <c r="P15" i="35"/>
  <c r="L29" i="22"/>
  <c r="E34" i="22"/>
  <c r="AA33" i="22" s="1"/>
  <c r="AA17" i="22"/>
  <c r="U13" i="27"/>
  <c r="U15" i="27"/>
  <c r="AA5" i="22"/>
  <c r="I17" i="22"/>
  <c r="L19" i="22"/>
  <c r="I29" i="22"/>
  <c r="C31" i="22"/>
  <c r="S31" i="22" s="1"/>
  <c r="X17" i="35"/>
  <c r="V15" i="35"/>
  <c r="X25" i="35"/>
  <c r="Y17" i="22"/>
  <c r="F33" i="22"/>
  <c r="V29" i="35"/>
  <c r="V41" i="35"/>
  <c r="S27" i="22"/>
  <c r="I17" i="27"/>
  <c r="X35" i="35"/>
  <c r="Y5" i="27"/>
  <c r="C23" i="22"/>
  <c r="C7" i="35"/>
  <c r="P7" i="35" s="1"/>
  <c r="B21" i="35"/>
  <c r="B29" i="35"/>
  <c r="FV25" i="34"/>
  <c r="B39" i="35"/>
  <c r="B37" i="35"/>
  <c r="B41" i="35"/>
  <c r="B25" i="35"/>
  <c r="B27" i="35"/>
  <c r="B17" i="35"/>
  <c r="B19" i="35"/>
  <c r="GO2" i="34"/>
  <c r="DM25" i="34"/>
  <c r="DO2" i="34"/>
  <c r="HD2" i="34"/>
  <c r="GM25" i="34"/>
  <c r="HD25" i="34"/>
  <c r="GZ25" i="34"/>
  <c r="FI2" i="34"/>
  <c r="GB25" i="34"/>
  <c r="B29" i="22"/>
  <c r="B31" i="22"/>
  <c r="B33" i="22"/>
  <c r="B17" i="22"/>
  <c r="B23" i="22"/>
  <c r="GG2" i="34"/>
  <c r="GQ25" i="34"/>
  <c r="B19" i="22"/>
  <c r="GX25" i="34"/>
  <c r="B13" i="22"/>
  <c r="AC7" i="27"/>
  <c r="F11" i="27"/>
  <c r="Y11" i="27"/>
  <c r="U5" i="22"/>
  <c r="V31" i="35"/>
  <c r="Y29" i="22"/>
  <c r="C29" i="22"/>
  <c r="W29" i="22" s="1"/>
  <c r="AA9" i="27"/>
  <c r="AC9" i="27"/>
  <c r="P25" i="35"/>
  <c r="R25" i="35"/>
  <c r="X27" i="35"/>
  <c r="U17" i="22"/>
  <c r="W17" i="22"/>
  <c r="R35" i="35"/>
  <c r="AA11" i="27"/>
  <c r="U29" i="22"/>
  <c r="AA7" i="22" l="1"/>
  <c r="T5" i="35"/>
  <c r="F17" i="27"/>
  <c r="S17" i="22"/>
  <c r="C31" i="35"/>
  <c r="C33" i="22"/>
  <c r="U33" i="22" s="1"/>
  <c r="AC11" i="27"/>
  <c r="C15" i="27"/>
  <c r="AG11" i="27"/>
  <c r="S25" i="34"/>
  <c r="U25" i="34"/>
  <c r="L13" i="27"/>
  <c r="AE17" i="27"/>
  <c r="Y7" i="27"/>
  <c r="AA7" i="27"/>
  <c r="AD7" i="27" s="1"/>
  <c r="AJ7" i="27" s="1"/>
  <c r="AA17" i="27"/>
  <c r="Y17" i="27"/>
  <c r="AG17" i="27"/>
  <c r="AC17" i="27"/>
  <c r="I15" i="27"/>
  <c r="Y15" i="27" s="1"/>
  <c r="AD11" i="27"/>
  <c r="AJ11" i="27" s="1"/>
  <c r="AG13" i="27"/>
  <c r="AA31" i="22"/>
  <c r="Y33" i="22"/>
  <c r="W31" i="22"/>
  <c r="U31" i="22"/>
  <c r="X31" i="22" s="1"/>
  <c r="S29" i="22"/>
  <c r="X29" i="22" s="1"/>
  <c r="AD29" i="22" s="1"/>
  <c r="U27" i="22"/>
  <c r="X27" i="22" s="1"/>
  <c r="AD27" i="22" s="1"/>
  <c r="Y21" i="22"/>
  <c r="AA21" i="22"/>
  <c r="Y23" i="22"/>
  <c r="C21" i="22"/>
  <c r="W23" i="22"/>
  <c r="U23" i="22"/>
  <c r="S23" i="22"/>
  <c r="AA23" i="22"/>
  <c r="U19" i="22"/>
  <c r="W19" i="22"/>
  <c r="S19" i="22"/>
  <c r="X17" i="22"/>
  <c r="AD17" i="22" s="1"/>
  <c r="AA19" i="22"/>
  <c r="F13" i="22"/>
  <c r="AA13" i="22"/>
  <c r="AA9" i="22"/>
  <c r="C9" i="22"/>
  <c r="U9" i="22" s="1"/>
  <c r="X5" i="22"/>
  <c r="AD5" i="22" s="1"/>
  <c r="W7" i="22"/>
  <c r="U7" i="22"/>
  <c r="C41" i="35"/>
  <c r="P35" i="35"/>
  <c r="U35" i="35" s="1"/>
  <c r="AA35" i="35" s="1"/>
  <c r="I41" i="35"/>
  <c r="T35" i="35"/>
  <c r="X39" i="35"/>
  <c r="C37" i="35"/>
  <c r="P37" i="35" s="1"/>
  <c r="U25" i="35"/>
  <c r="AA25" i="35" s="1"/>
  <c r="C27" i="35"/>
  <c r="P27" i="35" s="1"/>
  <c r="C21" i="35"/>
  <c r="P21" i="35" s="1"/>
  <c r="X21" i="35"/>
  <c r="C17" i="35"/>
  <c r="T17" i="35" s="1"/>
  <c r="R7" i="35"/>
  <c r="U7" i="35" s="1"/>
  <c r="AA7" i="35" s="1"/>
  <c r="T7" i="35"/>
  <c r="I11" i="35"/>
  <c r="R11" i="35" s="1"/>
  <c r="P5" i="35"/>
  <c r="U5" i="35" s="1"/>
  <c r="AA5" i="35" s="1"/>
  <c r="T9" i="35"/>
  <c r="P9" i="35"/>
  <c r="R9" i="35"/>
  <c r="X9" i="35"/>
  <c r="T27" i="35"/>
  <c r="T37" i="35"/>
  <c r="R37" i="35"/>
  <c r="DS2" i="34"/>
  <c r="HB25" i="34"/>
  <c r="BW6" i="25"/>
  <c r="R6" i="4"/>
  <c r="K18" i="4"/>
  <c r="K10" i="4"/>
  <c r="K7" i="4"/>
  <c r="U15" i="35"/>
  <c r="AA15" i="35" s="1"/>
  <c r="U11" i="22"/>
  <c r="FO2" i="34"/>
  <c r="FQ2" i="34"/>
  <c r="GV25" i="34"/>
  <c r="FG25" i="34"/>
  <c r="DI25" i="34"/>
  <c r="C19" i="35"/>
  <c r="R19" i="35" s="1"/>
  <c r="C39" i="35"/>
  <c r="T39" i="35" s="1"/>
  <c r="T11" i="35"/>
  <c r="AA5" i="27"/>
  <c r="AD5" i="27" s="1"/>
  <c r="AJ5" i="27" s="1"/>
  <c r="K20" i="4"/>
  <c r="K12" i="4"/>
  <c r="R25" i="4"/>
  <c r="B11" i="27"/>
  <c r="AD9" i="27"/>
  <c r="AJ9" i="27" s="1"/>
  <c r="W5" i="22"/>
  <c r="S7" i="22"/>
  <c r="K19" i="4"/>
  <c r="K11" i="4"/>
  <c r="C29" i="35"/>
  <c r="R29" i="35" s="1"/>
  <c r="F13" i="27"/>
  <c r="Y13" i="27" s="1"/>
  <c r="U13" i="22"/>
  <c r="S13" i="22"/>
  <c r="W13" i="22"/>
  <c r="P31" i="35"/>
  <c r="R31" i="35"/>
  <c r="T31" i="35"/>
  <c r="S33" i="22"/>
  <c r="X33" i="22" s="1"/>
  <c r="AD33" i="22" s="1"/>
  <c r="W33" i="22"/>
  <c r="P19" i="35"/>
  <c r="R21" i="35"/>
  <c r="AC15" i="27"/>
  <c r="AA15" i="27"/>
  <c r="AA13" i="27"/>
  <c r="I6" i="4"/>
  <c r="K24" i="4"/>
  <c r="K22" i="4"/>
  <c r="K15" i="4"/>
  <c r="R20" i="4"/>
  <c r="R18" i="4"/>
  <c r="R16" i="4"/>
  <c r="R14" i="4"/>
  <c r="R12" i="4"/>
  <c r="R10" i="4"/>
  <c r="B5" i="35"/>
  <c r="B5" i="27"/>
  <c r="B13" i="27"/>
  <c r="FT25" i="34"/>
  <c r="W9" i="4"/>
  <c r="B35" i="35"/>
  <c r="B7" i="27"/>
  <c r="B15" i="27"/>
  <c r="S11" i="22"/>
  <c r="F21" i="22"/>
  <c r="AC5" i="27"/>
  <c r="K16" i="4"/>
  <c r="K14" i="4"/>
  <c r="R21" i="4"/>
  <c r="R17" i="4"/>
  <c r="R13" i="4"/>
  <c r="R9" i="4"/>
  <c r="B9" i="27"/>
  <c r="B17" i="27"/>
  <c r="FX25" i="34"/>
  <c r="P11" i="35" l="1"/>
  <c r="T29" i="35"/>
  <c r="T21" i="35"/>
  <c r="T41" i="35"/>
  <c r="AD17" i="27"/>
  <c r="AJ17" i="27" s="1"/>
  <c r="AC13" i="27"/>
  <c r="AD31" i="22"/>
  <c r="AB33" i="22" s="1"/>
  <c r="X19" i="22"/>
  <c r="AD19" i="22" s="1"/>
  <c r="X23" i="22"/>
  <c r="AD23" i="22" s="1"/>
  <c r="X7" i="22"/>
  <c r="AD7" i="22" s="1"/>
  <c r="X13" i="22"/>
  <c r="AD13" i="22" s="1"/>
  <c r="X11" i="22"/>
  <c r="AD11" i="22" s="1"/>
  <c r="W9" i="22"/>
  <c r="S9" i="22"/>
  <c r="X9" i="22" s="1"/>
  <c r="AD9" i="22" s="1"/>
  <c r="R39" i="35"/>
  <c r="R41" i="35"/>
  <c r="U37" i="35"/>
  <c r="AA37" i="35" s="1"/>
  <c r="P39" i="35"/>
  <c r="P41" i="35"/>
  <c r="R27" i="35"/>
  <c r="U27" i="35" s="1"/>
  <c r="AA27" i="35" s="1"/>
  <c r="P29" i="35"/>
  <c r="U29" i="35" s="1"/>
  <c r="AA29" i="35" s="1"/>
  <c r="T19" i="35"/>
  <c r="R17" i="35"/>
  <c r="P17" i="35"/>
  <c r="U17" i="35" s="1"/>
  <c r="AA17" i="35" s="1"/>
  <c r="U21" i="35"/>
  <c r="AA21" i="35" s="1"/>
  <c r="U11" i="35"/>
  <c r="AA11" i="35" s="1"/>
  <c r="Y7" i="35" s="1"/>
  <c r="U9" i="35"/>
  <c r="AA9" i="35" s="1"/>
  <c r="U19" i="35"/>
  <c r="AA19" i="35" s="1"/>
  <c r="AD13" i="27"/>
  <c r="AJ13" i="27" s="1"/>
  <c r="AD15" i="27"/>
  <c r="AJ15" i="27" s="1"/>
  <c r="S21" i="22"/>
  <c r="U21" i="22"/>
  <c r="W21" i="22"/>
  <c r="U31" i="35"/>
  <c r="AA31" i="35" s="1"/>
  <c r="Y5" i="35" l="1"/>
  <c r="AB27" i="22"/>
  <c r="AF30" i="22" s="1"/>
  <c r="AJ18" i="22" s="1"/>
  <c r="AT31" i="36" s="1"/>
  <c r="AB31" i="22"/>
  <c r="AB29" i="22"/>
  <c r="AF27" i="22"/>
  <c r="AJ15" i="22" s="1"/>
  <c r="B31" i="36" s="1"/>
  <c r="AF31" i="22"/>
  <c r="AJ19" i="22" s="1"/>
  <c r="AB9" i="22"/>
  <c r="AB7" i="22"/>
  <c r="AB13" i="22"/>
  <c r="AB5" i="22"/>
  <c r="AB11" i="22"/>
  <c r="U39" i="35"/>
  <c r="AA39" i="35" s="1"/>
  <c r="U41" i="35"/>
  <c r="AA41" i="35" s="1"/>
  <c r="Y19" i="35"/>
  <c r="Y17" i="35"/>
  <c r="Y9" i="35"/>
  <c r="AC7" i="35" s="1"/>
  <c r="AG6" i="35" s="1"/>
  <c r="AP31" i="25" s="1"/>
  <c r="Y11" i="35"/>
  <c r="AC6" i="35"/>
  <c r="AG5" i="35" s="1"/>
  <c r="AX31" i="25" s="1"/>
  <c r="Y21" i="35"/>
  <c r="Y15" i="35"/>
  <c r="X21" i="22"/>
  <c r="AD21" i="22" s="1"/>
  <c r="AB19" i="22" s="1"/>
  <c r="Y29" i="35"/>
  <c r="Y25" i="35"/>
  <c r="AC25" i="35" s="1"/>
  <c r="AG14" i="35" s="1"/>
  <c r="AH31" i="25" s="1"/>
  <c r="Y27" i="35"/>
  <c r="Y39" i="35"/>
  <c r="Y31" i="35"/>
  <c r="AH7" i="27"/>
  <c r="AJ19" i="27"/>
  <c r="AH13" i="27"/>
  <c r="AH17" i="27"/>
  <c r="AH15" i="27"/>
  <c r="AH5" i="27"/>
  <c r="AH9" i="27"/>
  <c r="AH11" i="27"/>
  <c r="Y35" i="35" l="1"/>
  <c r="AC5" i="35"/>
  <c r="AG4" i="35" s="1"/>
  <c r="B31" i="25" s="1"/>
  <c r="D29" i="4" s="1"/>
  <c r="FD2" i="34" s="1"/>
  <c r="D36" i="4"/>
  <c r="EM2" i="34" s="1"/>
  <c r="AF28" i="22"/>
  <c r="AJ16" i="22" s="1"/>
  <c r="AL31" i="36" s="1"/>
  <c r="P30" i="4" s="1"/>
  <c r="BR25" i="34" s="1"/>
  <c r="AF29" i="22"/>
  <c r="AJ17" i="22" s="1"/>
  <c r="V31" i="36" s="1"/>
  <c r="K34" i="4" s="1"/>
  <c r="AB23" i="22"/>
  <c r="Y37" i="35"/>
  <c r="AF32" i="22"/>
  <c r="AJ20" i="22" s="1"/>
  <c r="Y41" i="35"/>
  <c r="AC37" i="35" s="1"/>
  <c r="AG21" i="35" s="1"/>
  <c r="BB31" i="25" s="1"/>
  <c r="K31" i="4"/>
  <c r="D31" i="4"/>
  <c r="D33" i="4"/>
  <c r="D39" i="4"/>
  <c r="ED2" i="34" s="1"/>
  <c r="R34" i="4"/>
  <c r="W30" i="4"/>
  <c r="BP25" i="34" s="1"/>
  <c r="AF8" i="22"/>
  <c r="AJ7" i="22" s="1"/>
  <c r="AH31" i="36" s="1"/>
  <c r="AF9" i="22"/>
  <c r="AJ8" i="22" s="1"/>
  <c r="F31" i="36" s="1"/>
  <c r="AF7" i="22"/>
  <c r="AJ6" i="22" s="1"/>
  <c r="N31" i="36" s="1"/>
  <c r="AF6" i="22"/>
  <c r="AJ5" i="22" s="1"/>
  <c r="Z31" i="36" s="1"/>
  <c r="AF5" i="22"/>
  <c r="AJ4" i="22" s="1"/>
  <c r="AX31" i="36" s="1"/>
  <c r="AF10" i="22"/>
  <c r="AC38" i="35"/>
  <c r="AG22" i="35" s="1"/>
  <c r="F31" i="25" s="1"/>
  <c r="I29" i="4" s="1"/>
  <c r="FD25" i="34" s="1"/>
  <c r="AC35" i="35"/>
  <c r="AG19" i="35" s="1"/>
  <c r="AD31" i="25" s="1"/>
  <c r="AC36" i="35"/>
  <c r="AG20" i="35" s="1"/>
  <c r="AT31" i="25" s="1"/>
  <c r="AC27" i="35"/>
  <c r="AG16" i="35" s="1"/>
  <c r="J31" i="25" s="1"/>
  <c r="AC28" i="35"/>
  <c r="AG17" i="35" s="1"/>
  <c r="BF31" i="25" s="1"/>
  <c r="AC26" i="35"/>
  <c r="AG15" i="35" s="1"/>
  <c r="R31" i="25" s="1"/>
  <c r="AC19" i="35"/>
  <c r="AC18" i="35"/>
  <c r="AG12" i="35" s="1"/>
  <c r="AL31" i="25" s="1"/>
  <c r="AC30" i="35"/>
  <c r="AC17" i="35"/>
  <c r="AG11" i="35" s="1"/>
  <c r="V31" i="25" s="1"/>
  <c r="AC29" i="35"/>
  <c r="AC15" i="35"/>
  <c r="AG9" i="35" s="1"/>
  <c r="BJ31" i="25" s="1"/>
  <c r="AC20" i="35"/>
  <c r="AC39" i="35"/>
  <c r="AC40" i="35"/>
  <c r="AC16" i="35"/>
  <c r="AG10" i="35" s="1"/>
  <c r="N31" i="25" s="1"/>
  <c r="AC10" i="35"/>
  <c r="AC8" i="35"/>
  <c r="AG7" i="35" s="1"/>
  <c r="Z31" i="25" s="1"/>
  <c r="AC9" i="35"/>
  <c r="AB21" i="22"/>
  <c r="AB17" i="22"/>
  <c r="AL10" i="27"/>
  <c r="AP10" i="27" s="1"/>
  <c r="BZ31" i="36" s="1"/>
  <c r="R32" i="4" s="1"/>
  <c r="AL8" i="27"/>
  <c r="AP8" i="27" s="1"/>
  <c r="BN31" i="36" s="1"/>
  <c r="W29" i="4" s="1"/>
  <c r="P25" i="34" s="1"/>
  <c r="AL11" i="27"/>
  <c r="AP11" i="27" s="1"/>
  <c r="BJ31" i="36" s="1"/>
  <c r="R29" i="4" s="1"/>
  <c r="AL9" i="27"/>
  <c r="AP9" i="27" s="1"/>
  <c r="BV31" i="36" s="1"/>
  <c r="W31" i="4" s="1"/>
  <c r="N25" i="34" s="1"/>
  <c r="AL5" i="27"/>
  <c r="AP5" i="27" s="1"/>
  <c r="BF31" i="36" s="1"/>
  <c r="R33" i="4" s="1"/>
  <c r="AL7" i="27"/>
  <c r="AP7" i="27" s="1"/>
  <c r="BR31" i="36" s="1"/>
  <c r="R31" i="4" s="1"/>
  <c r="AL6" i="27"/>
  <c r="AP6" i="27" s="1"/>
  <c r="CD31" i="36" s="1"/>
  <c r="W32" i="4" s="1"/>
  <c r="L25" i="34" s="1"/>
  <c r="I37" i="4" l="1"/>
  <c r="EI25" i="34" s="1"/>
  <c r="EX2" i="34"/>
  <c r="I35" i="4"/>
  <c r="BK25" i="34" s="1"/>
  <c r="BT2" i="34"/>
  <c r="D37" i="4"/>
  <c r="EI2" i="34" s="1"/>
  <c r="FB2" i="34"/>
  <c r="K38" i="4"/>
  <c r="BD2" i="34" s="1"/>
  <c r="BM2" i="34"/>
  <c r="R37" i="4"/>
  <c r="EG2" i="34" s="1"/>
  <c r="ET2" i="34"/>
  <c r="K39" i="4"/>
  <c r="D2" i="34" s="1"/>
  <c r="I2" i="34"/>
  <c r="W33" i="4"/>
  <c r="I25" i="34" s="1"/>
  <c r="P2" i="34"/>
  <c r="R36" i="4"/>
  <c r="G2" i="34" s="1"/>
  <c r="N2" i="34"/>
  <c r="W36" i="4"/>
  <c r="G25" i="34" s="1"/>
  <c r="L2" i="34"/>
  <c r="D32" i="4"/>
  <c r="I33" i="4"/>
  <c r="EX25" i="34" s="1"/>
  <c r="R39" i="4"/>
  <c r="W39" i="4"/>
  <c r="BH4" i="36"/>
  <c r="K33" i="4"/>
  <c r="P34" i="4"/>
  <c r="BT25" i="34" s="1"/>
  <c r="P33" i="4"/>
  <c r="EP25" i="34" s="1"/>
  <c r="D34" i="4"/>
  <c r="D40" i="4"/>
  <c r="AW2" i="34" s="1"/>
  <c r="I32" i="4"/>
  <c r="EZ25" i="34" s="1"/>
  <c r="P31" i="4"/>
  <c r="ET25" i="34" s="1"/>
  <c r="I31" i="4"/>
  <c r="FB25" i="34" s="1"/>
  <c r="P39" i="4"/>
  <c r="D25" i="34" s="1"/>
  <c r="D30" i="4"/>
  <c r="K32" i="4"/>
  <c r="P29" i="4"/>
  <c r="EV25" i="34" s="1"/>
  <c r="K29" i="4"/>
  <c r="P32" i="4"/>
  <c r="ER25" i="34" s="1"/>
  <c r="W35" i="4"/>
  <c r="BG25" i="34" s="1"/>
  <c r="K30" i="4"/>
  <c r="K40" i="4"/>
  <c r="DW2" i="34" s="1"/>
  <c r="AF21" i="22"/>
  <c r="AJ14" i="22" s="1"/>
  <c r="AF18" i="22"/>
  <c r="AJ11" i="22" s="1"/>
  <c r="AP31" i="36" s="1"/>
  <c r="AF23" i="22"/>
  <c r="AF20" i="22"/>
  <c r="AJ13" i="22" s="1"/>
  <c r="J31" i="36" s="1"/>
  <c r="AF17" i="22"/>
  <c r="AJ10" i="22" s="1"/>
  <c r="AD31" i="36" s="1"/>
  <c r="AF19" i="22"/>
  <c r="AJ12" i="22" s="1"/>
  <c r="R31" i="36" s="1"/>
  <c r="AF22" i="22"/>
  <c r="P36" i="4" l="1"/>
  <c r="EK25" i="34" s="1"/>
  <c r="ER2" i="34"/>
  <c r="W34" i="4"/>
  <c r="BM25" i="34" s="1"/>
  <c r="BX2" i="34"/>
  <c r="K36" i="4"/>
  <c r="EK2" i="34" s="1"/>
  <c r="EV2" i="34"/>
  <c r="W37" i="4"/>
  <c r="EG25" i="34" s="1"/>
  <c r="EP2" i="34"/>
  <c r="D35" i="4"/>
  <c r="BK2" i="34" s="1"/>
  <c r="BV2" i="34"/>
  <c r="P35" i="4"/>
  <c r="BI25" i="34" s="1"/>
  <c r="BR2" i="34"/>
  <c r="I36" i="4"/>
  <c r="EM25" i="34" s="1"/>
  <c r="EZ2" i="34"/>
  <c r="BC7" i="25"/>
  <c r="EB25" i="34"/>
  <c r="P40" i="4"/>
  <c r="DW25" i="34" s="1"/>
  <c r="EB2" i="34"/>
  <c r="I34" i="4"/>
  <c r="BV25" i="34" s="1"/>
  <c r="R30" i="4"/>
  <c r="K35" i="4"/>
  <c r="BI2" i="34" s="1"/>
  <c r="P38" i="4"/>
  <c r="BD25" i="34" s="1"/>
  <c r="I30" i="4"/>
  <c r="BX25" i="34" s="1"/>
  <c r="I39" i="4"/>
  <c r="ED25" i="34" s="1"/>
  <c r="BV2" i="25"/>
  <c r="BC3" i="25" s="1"/>
  <c r="W4" i="25" s="1"/>
  <c r="CM2" i="36"/>
  <c r="AO3" i="36" s="1"/>
  <c r="N4" i="36" s="1"/>
  <c r="R35" i="4" l="1"/>
  <c r="BG2" i="34" s="1"/>
  <c r="BP2" i="34"/>
  <c r="BY2" i="25"/>
  <c r="BC4" i="25" s="1"/>
  <c r="AO5" i="36"/>
  <c r="W38" i="4"/>
  <c r="BB25" i="34" s="1"/>
  <c r="BC5" i="25"/>
  <c r="R38" i="4"/>
  <c r="BB2" i="34" s="1"/>
  <c r="I40" i="4" l="1"/>
  <c r="AW25" i="34" s="1"/>
  <c r="AO7" i="36"/>
  <c r="CP2" i="36" l="1"/>
  <c r="AO4" i="36" s="1"/>
</calcChain>
</file>

<file path=xl/sharedStrings.xml><?xml version="1.0" encoding="utf-8"?>
<sst xmlns="http://schemas.openxmlformats.org/spreadsheetml/2006/main" count="1277" uniqueCount="546">
  <si>
    <t>Aブロック</t>
    <phoneticPr fontId="2"/>
  </si>
  <si>
    <t>A1</t>
    <phoneticPr fontId="2"/>
  </si>
  <si>
    <t>A3</t>
  </si>
  <si>
    <t>A4</t>
  </si>
  <si>
    <t>B1</t>
    <phoneticPr fontId="2"/>
  </si>
  <si>
    <t>B3</t>
  </si>
  <si>
    <t>B4</t>
  </si>
  <si>
    <t>C1</t>
    <phoneticPr fontId="2"/>
  </si>
  <si>
    <t>C2</t>
  </si>
  <si>
    <t>C3</t>
  </si>
  <si>
    <t>C4</t>
  </si>
  <si>
    <t>C3</t>
    <phoneticPr fontId="2"/>
  </si>
  <si>
    <t>試合</t>
    <rPh sb="0" eb="2">
      <t>シアイ</t>
    </rPh>
    <phoneticPr fontId="2"/>
  </si>
  <si>
    <t>時間</t>
    <rPh sb="0" eb="2">
      <t>ジカン</t>
    </rPh>
    <phoneticPr fontId="2"/>
  </si>
  <si>
    <t>チーム名</t>
    <rPh sb="3" eb="4">
      <t>メイ</t>
    </rPh>
    <phoneticPr fontId="2"/>
  </si>
  <si>
    <t>対戦成績</t>
    <rPh sb="0" eb="2">
      <t>タイセン</t>
    </rPh>
    <rPh sb="2" eb="4">
      <t>セイセキ</t>
    </rPh>
    <phoneticPr fontId="2"/>
  </si>
  <si>
    <t>-</t>
  </si>
  <si>
    <t>分</t>
    <rPh sb="0" eb="1">
      <t>ワ</t>
    </rPh>
    <phoneticPr fontId="2"/>
  </si>
  <si>
    <t>負</t>
    <rPh sb="0" eb="1">
      <t>マ</t>
    </rPh>
    <phoneticPr fontId="2"/>
  </si>
  <si>
    <t>勝点</t>
    <rPh sb="0" eb="1">
      <t>カチ</t>
    </rPh>
    <rPh sb="1" eb="2">
      <t>テン</t>
    </rPh>
    <phoneticPr fontId="2"/>
  </si>
  <si>
    <t>得　点</t>
    <rPh sb="0" eb="1">
      <t>トク</t>
    </rPh>
    <rPh sb="2" eb="3">
      <t>テン</t>
    </rPh>
    <phoneticPr fontId="2"/>
  </si>
  <si>
    <t>順位</t>
    <rPh sb="0" eb="2">
      <t>ジュンイ</t>
    </rPh>
    <phoneticPr fontId="2"/>
  </si>
  <si>
    <t>-</t>
    <phoneticPr fontId="2"/>
  </si>
  <si>
    <t>試合進行</t>
    <rPh sb="0" eb="2">
      <t>シアイ</t>
    </rPh>
    <rPh sb="2" eb="4">
      <t>シンコウ</t>
    </rPh>
    <phoneticPr fontId="2"/>
  </si>
  <si>
    <t>スコア</t>
    <phoneticPr fontId="2"/>
  </si>
  <si>
    <t>Aコート</t>
    <phoneticPr fontId="2"/>
  </si>
  <si>
    <t>Bコート</t>
    <phoneticPr fontId="2"/>
  </si>
  <si>
    <t>Cコート</t>
    <phoneticPr fontId="2"/>
  </si>
  <si>
    <t>Ａコート</t>
    <phoneticPr fontId="2"/>
  </si>
  <si>
    <t>Ｂコート</t>
    <phoneticPr fontId="2"/>
  </si>
  <si>
    <t>Cコート</t>
    <phoneticPr fontId="2"/>
  </si>
  <si>
    <t>－</t>
    <phoneticPr fontId="2"/>
  </si>
  <si>
    <t>E1</t>
    <phoneticPr fontId="2"/>
  </si>
  <si>
    <t>E2</t>
    <phoneticPr fontId="2"/>
  </si>
  <si>
    <t>F1</t>
    <phoneticPr fontId="2"/>
  </si>
  <si>
    <t>A2</t>
    <phoneticPr fontId="2"/>
  </si>
  <si>
    <t>B2</t>
    <phoneticPr fontId="2"/>
  </si>
  <si>
    <t>C2</t>
    <phoneticPr fontId="2"/>
  </si>
  <si>
    <t>B4</t>
    <phoneticPr fontId="2"/>
  </si>
  <si>
    <t>F4</t>
    <phoneticPr fontId="2"/>
  </si>
  <si>
    <t>F3</t>
    <phoneticPr fontId="2"/>
  </si>
  <si>
    <t>B3</t>
    <phoneticPr fontId="2"/>
  </si>
  <si>
    <t>B5</t>
    <phoneticPr fontId="2"/>
  </si>
  <si>
    <t>勝</t>
    <rPh sb="0" eb="1">
      <t>カ</t>
    </rPh>
    <phoneticPr fontId="2"/>
  </si>
  <si>
    <t>Ｔ１</t>
    <phoneticPr fontId="2"/>
  </si>
  <si>
    <t>Ｔ２</t>
    <phoneticPr fontId="2"/>
  </si>
  <si>
    <t>D1</t>
    <phoneticPr fontId="2"/>
  </si>
  <si>
    <t>D2</t>
    <phoneticPr fontId="2"/>
  </si>
  <si>
    <t>A3</t>
    <phoneticPr fontId="2"/>
  </si>
  <si>
    <t>A4</t>
    <phoneticPr fontId="2"/>
  </si>
  <si>
    <t>C5</t>
    <phoneticPr fontId="2"/>
  </si>
  <si>
    <t>D3</t>
    <phoneticPr fontId="2"/>
  </si>
  <si>
    <t>D4</t>
    <phoneticPr fontId="2"/>
  </si>
  <si>
    <t>E3</t>
    <phoneticPr fontId="2"/>
  </si>
  <si>
    <t>E4</t>
    <phoneticPr fontId="2"/>
  </si>
  <si>
    <t>C4</t>
    <phoneticPr fontId="2"/>
  </si>
  <si>
    <t>Bブロック</t>
    <phoneticPr fontId="2"/>
  </si>
  <si>
    <t>Cブロック</t>
    <phoneticPr fontId="2"/>
  </si>
  <si>
    <t>＜オフィシャルの部＞</t>
    <rPh sb="8" eb="9">
      <t>ブ</t>
    </rPh>
    <phoneticPr fontId="2"/>
  </si>
  <si>
    <t>Ｔ３</t>
  </si>
  <si>
    <t>Ｔ４</t>
  </si>
  <si>
    <t>Ｔ５</t>
  </si>
  <si>
    <t>Ｔ６</t>
  </si>
  <si>
    <t>Eブロック</t>
    <phoneticPr fontId="2"/>
  </si>
  <si>
    <t>G1</t>
    <phoneticPr fontId="2"/>
  </si>
  <si>
    <t>G2</t>
    <phoneticPr fontId="2"/>
  </si>
  <si>
    <t>G3</t>
    <phoneticPr fontId="2"/>
  </si>
  <si>
    <t>Ｆブロック</t>
    <phoneticPr fontId="2"/>
  </si>
  <si>
    <t>F2</t>
    <phoneticPr fontId="2"/>
  </si>
  <si>
    <t>E</t>
    <phoneticPr fontId="2"/>
  </si>
  <si>
    <t>-</t>
    <phoneticPr fontId="2"/>
  </si>
  <si>
    <t>A1</t>
    <phoneticPr fontId="2"/>
  </si>
  <si>
    <t>A2</t>
    <phoneticPr fontId="2"/>
  </si>
  <si>
    <t>A3</t>
    <phoneticPr fontId="2"/>
  </si>
  <si>
    <t>A4</t>
    <phoneticPr fontId="2"/>
  </si>
  <si>
    <t>B1</t>
    <phoneticPr fontId="2"/>
  </si>
  <si>
    <t>B2</t>
    <phoneticPr fontId="2"/>
  </si>
  <si>
    <t>C5勝</t>
    <phoneticPr fontId="2"/>
  </si>
  <si>
    <t>A1</t>
    <phoneticPr fontId="2"/>
  </si>
  <si>
    <t>以上、結果をご報告いたします。</t>
    <rPh sb="0" eb="2">
      <t>イジョウ</t>
    </rPh>
    <rPh sb="3" eb="5">
      <t>ケッカ</t>
    </rPh>
    <rPh sb="7" eb="9">
      <t>ホウコク</t>
    </rPh>
    <phoneticPr fontId="2"/>
  </si>
  <si>
    <t>☆決勝（三セットマッチ）</t>
    <rPh sb="1" eb="3">
      <t>ケッショウ</t>
    </rPh>
    <rPh sb="4" eb="5">
      <t>３</t>
    </rPh>
    <phoneticPr fontId="2"/>
  </si>
  <si>
    <t>☆準決勝</t>
    <rPh sb="1" eb="4">
      <t>ジュンケッショウ</t>
    </rPh>
    <phoneticPr fontId="2"/>
  </si>
  <si>
    <t>☆決勝トーナメント　一回戦</t>
    <rPh sb="1" eb="3">
      <t>ケッショウ</t>
    </rPh>
    <rPh sb="10" eb="11">
      <t>１</t>
    </rPh>
    <rPh sb="11" eb="13">
      <t>カイセン</t>
    </rPh>
    <phoneticPr fontId="2"/>
  </si>
  <si>
    <t>【Ｄリーグ予選】</t>
    <rPh sb="5" eb="7">
      <t>ヨセン</t>
    </rPh>
    <phoneticPr fontId="2"/>
  </si>
  <si>
    <t>【Cリーグ予選】</t>
    <rPh sb="5" eb="7">
      <t>ヨセン</t>
    </rPh>
    <phoneticPr fontId="2"/>
  </si>
  <si>
    <t>【Ｂリーグ予選】</t>
    <rPh sb="5" eb="7">
      <t>ヨセン</t>
    </rPh>
    <phoneticPr fontId="2"/>
  </si>
  <si>
    <t>【Ａリーグ予選】</t>
    <rPh sb="5" eb="7">
      <t>ヨセン</t>
    </rPh>
    <phoneticPr fontId="2"/>
  </si>
  <si>
    <t>○オフィシャルの部</t>
    <rPh sb="8" eb="9">
      <t>ブ</t>
    </rPh>
    <phoneticPr fontId="2"/>
  </si>
  <si>
    <t>日付・場所</t>
    <rPh sb="0" eb="2">
      <t>ヒヅケ</t>
    </rPh>
    <rPh sb="3" eb="5">
      <t>バショ</t>
    </rPh>
    <phoneticPr fontId="2"/>
  </si>
  <si>
    <t>大会名◇</t>
    <rPh sb="0" eb="2">
      <t>タイカイ</t>
    </rPh>
    <rPh sb="2" eb="3">
      <t>メイ</t>
    </rPh>
    <phoneticPr fontId="2"/>
  </si>
  <si>
    <t>問合先</t>
    <rPh sb="0" eb="2">
      <t>トイアワ</t>
    </rPh>
    <rPh sb="2" eb="3">
      <t>サキ</t>
    </rPh>
    <phoneticPr fontId="2"/>
  </si>
  <si>
    <t>競技種目</t>
    <rPh sb="0" eb="2">
      <t>キョウギ</t>
    </rPh>
    <rPh sb="2" eb="4">
      <t>シュモク</t>
    </rPh>
    <phoneticPr fontId="2"/>
  </si>
  <si>
    <t>静岡新聞社・市民スポーツ係　御中</t>
  </si>
  <si>
    <r>
      <rPr>
        <sz val="6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 xml:space="preserve">静岡県ドッジボール協会
</t>
    </r>
    <r>
      <rPr>
        <sz val="6"/>
        <rFont val="ＭＳ Ｐゴシック"/>
        <family val="3"/>
        <charset val="128"/>
      </rPr>
      <t xml:space="preserve"> </t>
    </r>
    <r>
      <rPr>
        <sz val="8"/>
        <rFont val="ＭＳ Ｐゴシック"/>
        <family val="3"/>
        <charset val="128"/>
      </rPr>
      <t>〒425‐0055
 焼津市道原928‐12（小池方）</t>
    </r>
    <rPh sb="1" eb="4">
      <t>シズオカケン</t>
    </rPh>
    <rPh sb="10" eb="12">
      <t>キョウカイ</t>
    </rPh>
    <phoneticPr fontId="2"/>
  </si>
  <si>
    <t>ドッジボール</t>
    <phoneticPr fontId="2"/>
  </si>
  <si>
    <t>参加者の地域</t>
    <rPh sb="0" eb="3">
      <t>サンカシャ</t>
    </rPh>
    <rPh sb="4" eb="6">
      <t>チイキ</t>
    </rPh>
    <phoneticPr fontId="2"/>
  </si>
  <si>
    <t>スコア</t>
    <phoneticPr fontId="2"/>
  </si>
  <si>
    <t>ー</t>
    <phoneticPr fontId="2"/>
  </si>
  <si>
    <t>電話番号</t>
    <rPh sb="0" eb="2">
      <t>デンワ</t>
    </rPh>
    <rPh sb="2" eb="4">
      <t>バンゴウ</t>
    </rPh>
    <phoneticPr fontId="2"/>
  </si>
  <si>
    <t>○○市～○○市まで</t>
    <rPh sb="2" eb="3">
      <t>シ</t>
    </rPh>
    <rPh sb="6" eb="7">
      <t>シ</t>
    </rPh>
    <phoneticPr fontId="2"/>
  </si>
  <si>
    <t>054ー623ー0016</t>
    <phoneticPr fontId="2"/>
  </si>
  <si>
    <t>C4</t>
    <phoneticPr fontId="2"/>
  </si>
  <si>
    <t>C3</t>
    <phoneticPr fontId="2"/>
  </si>
  <si>
    <t>C2</t>
    <phoneticPr fontId="2"/>
  </si>
  <si>
    <t>C1</t>
    <phoneticPr fontId="2"/>
  </si>
  <si>
    <t>B4</t>
    <phoneticPr fontId="2"/>
  </si>
  <si>
    <t>B3</t>
    <phoneticPr fontId="2"/>
  </si>
  <si>
    <t>B2</t>
    <phoneticPr fontId="2"/>
  </si>
  <si>
    <t>B1</t>
    <phoneticPr fontId="2"/>
  </si>
  <si>
    <t>A4</t>
    <phoneticPr fontId="2"/>
  </si>
  <si>
    <t>A3</t>
    <phoneticPr fontId="2"/>
  </si>
  <si>
    <t>A2</t>
    <phoneticPr fontId="2"/>
  </si>
  <si>
    <t>A1</t>
    <phoneticPr fontId="2"/>
  </si>
  <si>
    <t>☆決勝トーナメント　二回戦</t>
    <rPh sb="1" eb="3">
      <t>ケッショウ</t>
    </rPh>
    <rPh sb="10" eb="11">
      <t>２</t>
    </rPh>
    <rPh sb="11" eb="13">
      <t>カイセン</t>
    </rPh>
    <phoneticPr fontId="2"/>
  </si>
  <si>
    <t>○キッズの部</t>
    <rPh sb="5" eb="6">
      <t>ブ</t>
    </rPh>
    <phoneticPr fontId="2"/>
  </si>
  <si>
    <t>【Ｅリーグ予選】</t>
    <rPh sb="5" eb="7">
      <t>ヨセン</t>
    </rPh>
    <phoneticPr fontId="2"/>
  </si>
  <si>
    <t>E4</t>
    <phoneticPr fontId="2"/>
  </si>
  <si>
    <t>☆決勝</t>
    <rPh sb="1" eb="3">
      <t>ケッショウ</t>
    </rPh>
    <phoneticPr fontId="2"/>
  </si>
  <si>
    <t>【Ｆリーグ予選】</t>
    <rPh sb="5" eb="7">
      <t>ヨセン</t>
    </rPh>
    <phoneticPr fontId="2"/>
  </si>
  <si>
    <t>【Ｇリーグ予選】</t>
    <rPh sb="5" eb="7">
      <t>ヨセン</t>
    </rPh>
    <phoneticPr fontId="2"/>
  </si>
  <si>
    <t>G4</t>
    <phoneticPr fontId="2"/>
  </si>
  <si>
    <t>H1</t>
    <phoneticPr fontId="2"/>
  </si>
  <si>
    <t>H2</t>
    <phoneticPr fontId="2"/>
  </si>
  <si>
    <t>H3</t>
  </si>
  <si>
    <t>H3</t>
    <phoneticPr fontId="2"/>
  </si>
  <si>
    <t>H4</t>
  </si>
  <si>
    <t>H4</t>
    <phoneticPr fontId="2"/>
  </si>
  <si>
    <t>H5</t>
  </si>
  <si>
    <t>H5</t>
    <phoneticPr fontId="2"/>
  </si>
  <si>
    <t>H6</t>
  </si>
  <si>
    <t>H6</t>
    <phoneticPr fontId="2"/>
  </si>
  <si>
    <t>H7</t>
  </si>
  <si>
    <t>H7</t>
    <phoneticPr fontId="2"/>
  </si>
  <si>
    <t>H1</t>
    <phoneticPr fontId="2"/>
  </si>
  <si>
    <t>H2</t>
    <phoneticPr fontId="2"/>
  </si>
  <si>
    <t>H3</t>
    <phoneticPr fontId="2"/>
  </si>
  <si>
    <t>H4</t>
    <phoneticPr fontId="2"/>
  </si>
  <si>
    <t>H7</t>
    <phoneticPr fontId="2"/>
  </si>
  <si>
    <t>＜キッズの部＞（Ｈ）</t>
    <rPh sb="5" eb="6">
      <t>ブ</t>
    </rPh>
    <phoneticPr fontId="2"/>
  </si>
  <si>
    <t>Ｈブロック</t>
    <phoneticPr fontId="2"/>
  </si>
  <si>
    <t>A2</t>
    <phoneticPr fontId="2"/>
  </si>
  <si>
    <t>A3</t>
    <phoneticPr fontId="2"/>
  </si>
  <si>
    <t>B1</t>
    <phoneticPr fontId="2"/>
  </si>
  <si>
    <t>B2</t>
    <phoneticPr fontId="2"/>
  </si>
  <si>
    <t>B3</t>
    <phoneticPr fontId="2"/>
  </si>
  <si>
    <t>B4</t>
    <phoneticPr fontId="2"/>
  </si>
  <si>
    <t>C1</t>
    <phoneticPr fontId="2"/>
  </si>
  <si>
    <t>C2</t>
    <phoneticPr fontId="2"/>
  </si>
  <si>
    <t>C3</t>
    <phoneticPr fontId="2"/>
  </si>
  <si>
    <t>C4</t>
    <phoneticPr fontId="2"/>
  </si>
  <si>
    <t>Ｔ７</t>
  </si>
  <si>
    <t>Ｔ８</t>
  </si>
  <si>
    <t>Ｔ９</t>
  </si>
  <si>
    <t>Ｔ１０</t>
  </si>
  <si>
    <t>Ｔ１１</t>
  </si>
  <si>
    <t>Ｔ12</t>
    <phoneticPr fontId="2"/>
  </si>
  <si>
    <t>A7勝</t>
    <phoneticPr fontId="2"/>
  </si>
  <si>
    <t>A8勝</t>
    <phoneticPr fontId="2"/>
  </si>
  <si>
    <t>B8勝</t>
    <phoneticPr fontId="2"/>
  </si>
  <si>
    <t>H</t>
    <phoneticPr fontId="2"/>
  </si>
  <si>
    <t>-</t>
    <phoneticPr fontId="2"/>
  </si>
  <si>
    <t>優勝</t>
    <rPh sb="0" eb="2">
      <t>ユウショウ</t>
    </rPh>
    <phoneticPr fontId="2"/>
  </si>
  <si>
    <t>準優勝</t>
    <rPh sb="0" eb="3">
      <t>ジュンユウショウ</t>
    </rPh>
    <phoneticPr fontId="2"/>
  </si>
  <si>
    <t>第３位</t>
    <rPh sb="0" eb="1">
      <t>ダイ</t>
    </rPh>
    <rPh sb="2" eb="3">
      <t>イ</t>
    </rPh>
    <phoneticPr fontId="2"/>
  </si>
  <si>
    <t>＜ジュニアの部＞</t>
    <rPh sb="6" eb="7">
      <t>ブ</t>
    </rPh>
    <phoneticPr fontId="2"/>
  </si>
  <si>
    <t>○ジュニアの部</t>
    <rPh sb="6" eb="7">
      <t>ブ</t>
    </rPh>
    <phoneticPr fontId="2"/>
  </si>
  <si>
    <t>☆決勝トーナメント　二回戦</t>
    <rPh sb="10" eb="11">
      <t>２</t>
    </rPh>
    <phoneticPr fontId="2"/>
  </si>
  <si>
    <t>H1</t>
    <phoneticPr fontId="2"/>
  </si>
  <si>
    <t>H2</t>
    <phoneticPr fontId="2"/>
  </si>
  <si>
    <t>H3</t>
    <phoneticPr fontId="2"/>
  </si>
  <si>
    <t>H4</t>
    <phoneticPr fontId="2"/>
  </si>
  <si>
    <t>H5</t>
    <phoneticPr fontId="2"/>
  </si>
  <si>
    <t>H6</t>
    <phoneticPr fontId="2"/>
  </si>
  <si>
    <t>H7</t>
    <phoneticPr fontId="2"/>
  </si>
  <si>
    <t>【Ｈリーグ予選】</t>
    <rPh sb="5" eb="7">
      <t>ヨセン</t>
    </rPh>
    <phoneticPr fontId="2"/>
  </si>
  <si>
    <t>☆決勝トーナメント　一回戦</t>
    <rPh sb="1" eb="3">
      <t>ケッショウ</t>
    </rPh>
    <rPh sb="10" eb="11">
      <t>イッ</t>
    </rPh>
    <rPh sb="11" eb="13">
      <t>カイセン</t>
    </rPh>
    <phoneticPr fontId="2"/>
  </si>
  <si>
    <t>C8勝</t>
    <phoneticPr fontId="2"/>
  </si>
  <si>
    <t>ＮＴＴ　docomoCUP・第２１回静岡県ドッジボール選手権</t>
    <rPh sb="14" eb="15">
      <t>ダイ</t>
    </rPh>
    <rPh sb="17" eb="18">
      <t>カイ</t>
    </rPh>
    <rPh sb="18" eb="21">
      <t>シズオカケン</t>
    </rPh>
    <rPh sb="27" eb="30">
      <t>センシュケン</t>
    </rPh>
    <phoneticPr fontId="2"/>
  </si>
  <si>
    <t>Dブロック</t>
    <phoneticPr fontId="2"/>
  </si>
  <si>
    <t>D1</t>
  </si>
  <si>
    <t>D2</t>
  </si>
  <si>
    <t>D2</t>
    <phoneticPr fontId="2"/>
  </si>
  <si>
    <t>D3</t>
  </si>
  <si>
    <t>D4</t>
  </si>
  <si>
    <t>D4</t>
    <phoneticPr fontId="2"/>
  </si>
  <si>
    <t>＜ジュニアの部＞（E・Ｆ・Ｇ）</t>
    <phoneticPr fontId="2"/>
  </si>
  <si>
    <t>Eブロック</t>
    <phoneticPr fontId="2"/>
  </si>
  <si>
    <t>E1</t>
  </si>
  <si>
    <t>E2</t>
  </si>
  <si>
    <t>E3</t>
  </si>
  <si>
    <t>E3</t>
    <phoneticPr fontId="2"/>
  </si>
  <si>
    <t>E4</t>
  </si>
  <si>
    <t>E5</t>
  </si>
  <si>
    <t>E5</t>
    <phoneticPr fontId="2"/>
  </si>
  <si>
    <t>E2</t>
    <phoneticPr fontId="2"/>
  </si>
  <si>
    <t>E4</t>
    <phoneticPr fontId="2"/>
  </si>
  <si>
    <t>Fブロック</t>
    <phoneticPr fontId="2"/>
  </si>
  <si>
    <t>F1</t>
  </si>
  <si>
    <t>F2</t>
  </si>
  <si>
    <t>F2</t>
    <phoneticPr fontId="2"/>
  </si>
  <si>
    <t>F3</t>
  </si>
  <si>
    <t>F3</t>
    <phoneticPr fontId="2"/>
  </si>
  <si>
    <t>F4</t>
  </si>
  <si>
    <t>F4</t>
    <phoneticPr fontId="2"/>
  </si>
  <si>
    <t>Gブロック</t>
    <phoneticPr fontId="2"/>
  </si>
  <si>
    <t>G1</t>
  </si>
  <si>
    <t>G2</t>
  </si>
  <si>
    <t>G3</t>
  </si>
  <si>
    <t>G3</t>
    <phoneticPr fontId="2"/>
  </si>
  <si>
    <t>G4</t>
  </si>
  <si>
    <t>G4</t>
    <phoneticPr fontId="2"/>
  </si>
  <si>
    <t>ワンピース三島</t>
  </si>
  <si>
    <t>浜松believe.1</t>
  </si>
  <si>
    <t>函南勇楽会・い組</t>
  </si>
  <si>
    <t>マジカルキッズ</t>
  </si>
  <si>
    <t>焼津フェニックス</t>
  </si>
  <si>
    <t>リトル☆スターズ</t>
  </si>
  <si>
    <t>三島☆金狼</t>
  </si>
  <si>
    <t>広幡ドッジキッズ</t>
  </si>
  <si>
    <t>FUJIミラクルキッズ</t>
  </si>
  <si>
    <t>城内キッズ</t>
  </si>
  <si>
    <t>社会保険ドラゴンズ</t>
  </si>
  <si>
    <t>ブーメラン</t>
  </si>
  <si>
    <t>ちゃっきり一番</t>
  </si>
  <si>
    <t>スーパー長野</t>
  </si>
  <si>
    <t>駒越ドラゴンズ</t>
  </si>
  <si>
    <t>龍池舎じゅにあA</t>
  </si>
  <si>
    <t>函南勇楽会・よ組</t>
  </si>
  <si>
    <t>城内キッズジュニア</t>
  </si>
  <si>
    <t>ちゃっきり一番Jr.</t>
  </si>
  <si>
    <t>三島☆金狼Jr</t>
  </si>
  <si>
    <t>ブーメラン　X</t>
  </si>
  <si>
    <t>ハリケーンキッズ三島Jr</t>
  </si>
  <si>
    <t>龍池舎じゅにあB</t>
  </si>
  <si>
    <t>リトル☆スターズJr</t>
  </si>
  <si>
    <t>gold wolf ジュニア</t>
  </si>
  <si>
    <t>FUJIミラクルキッズJr.</t>
  </si>
  <si>
    <t>ワンピース三島J</t>
  </si>
  <si>
    <t>スーパー長野Jr</t>
  </si>
  <si>
    <t>広幡ドッジキッズリトル</t>
  </si>
  <si>
    <t>龍池舎きっず</t>
  </si>
  <si>
    <t>城内キッズコルツ</t>
  </si>
  <si>
    <t>スーパー長野キッズ</t>
  </si>
  <si>
    <t>FUJIミラクルソゲキッズ</t>
  </si>
  <si>
    <t>ちゃっきり一番kids</t>
  </si>
  <si>
    <t>社会保険パピィB</t>
  </si>
  <si>
    <t>A1</t>
  </si>
  <si>
    <t>C1</t>
  </si>
  <si>
    <t>B1</t>
  </si>
  <si>
    <t>B2</t>
  </si>
  <si>
    <t>A2</t>
  </si>
  <si>
    <t>H1</t>
  </si>
  <si>
    <t>H2</t>
  </si>
  <si>
    <t>A1位</t>
  </si>
  <si>
    <t>E5位</t>
  </si>
  <si>
    <t>C1位</t>
  </si>
  <si>
    <t>C3位</t>
  </si>
  <si>
    <t>A3位</t>
  </si>
  <si>
    <t>E3位</t>
  </si>
  <si>
    <t>A6勝</t>
  </si>
  <si>
    <t>A1勝</t>
  </si>
  <si>
    <t>A3勝</t>
  </si>
  <si>
    <t>D4位</t>
  </si>
  <si>
    <t>F4位</t>
  </si>
  <si>
    <t>B4位</t>
  </si>
  <si>
    <t>B2位</t>
  </si>
  <si>
    <t>D2位</t>
  </si>
  <si>
    <t>F3位</t>
  </si>
  <si>
    <t>B6勝</t>
  </si>
  <si>
    <t>A4勝</t>
  </si>
  <si>
    <t>A5勝</t>
  </si>
  <si>
    <t>C2位</t>
  </si>
  <si>
    <t>E4位</t>
  </si>
  <si>
    <t>A2位</t>
  </si>
  <si>
    <t>A4位</t>
  </si>
  <si>
    <t>C4位</t>
  </si>
  <si>
    <t>G3位</t>
  </si>
  <si>
    <t>F1位</t>
  </si>
  <si>
    <t>B1勝</t>
  </si>
  <si>
    <t>B3位</t>
  </si>
  <si>
    <t>G2位</t>
  </si>
  <si>
    <t>D3位</t>
  </si>
  <si>
    <t>D1位</t>
  </si>
  <si>
    <t>B1位</t>
  </si>
  <si>
    <t>E2位</t>
  </si>
  <si>
    <t>B2勝</t>
  </si>
  <si>
    <t>B4勝</t>
  </si>
  <si>
    <t>H7位</t>
  </si>
  <si>
    <t>F2位</t>
  </si>
  <si>
    <t>H3位</t>
  </si>
  <si>
    <t>H6位</t>
  </si>
  <si>
    <t>H1位</t>
  </si>
  <si>
    <t>G1位</t>
  </si>
  <si>
    <t>C2勝</t>
  </si>
  <si>
    <t>C3勝</t>
  </si>
  <si>
    <t>B3勝</t>
  </si>
  <si>
    <t>B7勝</t>
  </si>
  <si>
    <t>A9勝</t>
  </si>
  <si>
    <t>H4位</t>
  </si>
  <si>
    <t>G4位</t>
  </si>
  <si>
    <t>H5位</t>
  </si>
  <si>
    <t>H2位</t>
  </si>
  <si>
    <t>C1勝</t>
  </si>
  <si>
    <t>A2勝</t>
  </si>
  <si>
    <t>E1位</t>
  </si>
  <si>
    <t>C4勝</t>
  </si>
  <si>
    <t>B5勝</t>
  </si>
  <si>
    <t>C7勝</t>
  </si>
  <si>
    <t>C9勝</t>
  </si>
  <si>
    <t>B10勝</t>
    <phoneticPr fontId="2"/>
  </si>
  <si>
    <t>C10勝</t>
    <phoneticPr fontId="2"/>
  </si>
  <si>
    <t>A11勝</t>
    <phoneticPr fontId="2"/>
  </si>
  <si>
    <t>C11勝</t>
    <phoneticPr fontId="2"/>
  </si>
  <si>
    <t>C6勝</t>
    <phoneticPr fontId="2"/>
  </si>
  <si>
    <t>1３：００ ～ 1３：４０　休憩・集計</t>
    <rPh sb="14" eb="16">
      <t>キュウケイ</t>
    </rPh>
    <rPh sb="17" eb="19">
      <t>シュウケイ</t>
    </rPh>
    <phoneticPr fontId="2"/>
  </si>
  <si>
    <t>＜オフィシャルの部＞（Ａ・Ｂ・Ｃ・Ｄ）</t>
    <rPh sb="8" eb="9">
      <t>ブ</t>
    </rPh>
    <phoneticPr fontId="2"/>
  </si>
  <si>
    <t>A1</t>
    <phoneticPr fontId="2"/>
  </si>
  <si>
    <t>Ｂブロック</t>
    <phoneticPr fontId="2"/>
  </si>
  <si>
    <t>Cブロック</t>
    <phoneticPr fontId="2"/>
  </si>
  <si>
    <t>A</t>
    <phoneticPr fontId="2"/>
  </si>
  <si>
    <t>B</t>
    <phoneticPr fontId="2"/>
  </si>
  <si>
    <t>C</t>
    <phoneticPr fontId="2"/>
  </si>
  <si>
    <t>D</t>
    <phoneticPr fontId="2"/>
  </si>
  <si>
    <t>A3</t>
    <phoneticPr fontId="2"/>
  </si>
  <si>
    <t>A4</t>
    <phoneticPr fontId="2"/>
  </si>
  <si>
    <t>B1</t>
    <phoneticPr fontId="2"/>
  </si>
  <si>
    <t>B2</t>
    <phoneticPr fontId="2"/>
  </si>
  <si>
    <t>B3</t>
    <phoneticPr fontId="2"/>
  </si>
  <si>
    <t>C1</t>
    <phoneticPr fontId="2"/>
  </si>
  <si>
    <t>C2</t>
    <phoneticPr fontId="2"/>
  </si>
  <si>
    <t>C3</t>
    <phoneticPr fontId="2"/>
  </si>
  <si>
    <t>C4</t>
    <phoneticPr fontId="2"/>
  </si>
  <si>
    <t>D1</t>
    <phoneticPr fontId="2"/>
  </si>
  <si>
    <t>D3</t>
    <phoneticPr fontId="2"/>
  </si>
  <si>
    <t>E5</t>
    <phoneticPr fontId="2"/>
  </si>
  <si>
    <t>F</t>
    <phoneticPr fontId="2"/>
  </si>
  <si>
    <t>G</t>
    <phoneticPr fontId="2"/>
  </si>
  <si>
    <t>E6</t>
    <phoneticPr fontId="2"/>
  </si>
  <si>
    <t>F1</t>
    <phoneticPr fontId="2"/>
  </si>
  <si>
    <t>F5</t>
    <phoneticPr fontId="2"/>
  </si>
  <si>
    <t>G1</t>
    <phoneticPr fontId="2"/>
  </si>
  <si>
    <t>G2</t>
    <phoneticPr fontId="2"/>
  </si>
  <si>
    <t>G5</t>
    <phoneticPr fontId="2"/>
  </si>
  <si>
    <t>G6</t>
    <phoneticPr fontId="2"/>
  </si>
  <si>
    <t>A4</t>
    <phoneticPr fontId="2"/>
  </si>
  <si>
    <t>B1</t>
    <phoneticPr fontId="2"/>
  </si>
  <si>
    <t>B4</t>
    <phoneticPr fontId="2"/>
  </si>
  <si>
    <t>A3</t>
    <phoneticPr fontId="2"/>
  </si>
  <si>
    <t>A5</t>
    <phoneticPr fontId="2"/>
  </si>
  <si>
    <t>B3</t>
    <phoneticPr fontId="2"/>
  </si>
  <si>
    <t>B5</t>
    <phoneticPr fontId="2"/>
  </si>
  <si>
    <t>A8</t>
    <phoneticPr fontId="2"/>
  </si>
  <si>
    <t>B8</t>
    <phoneticPr fontId="2"/>
  </si>
  <si>
    <t>A9</t>
    <phoneticPr fontId="2"/>
  </si>
  <si>
    <t>C9</t>
    <phoneticPr fontId="2"/>
  </si>
  <si>
    <t>A11</t>
    <phoneticPr fontId="2"/>
  </si>
  <si>
    <t>C11</t>
    <phoneticPr fontId="2"/>
  </si>
  <si>
    <t>B12</t>
    <phoneticPr fontId="2"/>
  </si>
  <si>
    <t>D4</t>
    <phoneticPr fontId="2"/>
  </si>
  <si>
    <t>C3</t>
    <phoneticPr fontId="2"/>
  </si>
  <si>
    <t>B2</t>
    <phoneticPr fontId="2"/>
  </si>
  <si>
    <t>C2</t>
    <phoneticPr fontId="2"/>
  </si>
  <si>
    <t>D1</t>
    <phoneticPr fontId="2"/>
  </si>
  <si>
    <t>C1</t>
    <phoneticPr fontId="2"/>
  </si>
  <si>
    <t>D2</t>
    <phoneticPr fontId="2"/>
  </si>
  <si>
    <t>A2</t>
    <phoneticPr fontId="2"/>
  </si>
  <si>
    <t>D3</t>
    <phoneticPr fontId="2"/>
  </si>
  <si>
    <t>C4</t>
    <phoneticPr fontId="2"/>
  </si>
  <si>
    <t>優勝</t>
    <rPh sb="0" eb="2">
      <t>ユウショウ</t>
    </rPh>
    <phoneticPr fontId="2"/>
  </si>
  <si>
    <t>準優勝</t>
    <rPh sb="0" eb="3">
      <t>ジュンユウショウ</t>
    </rPh>
    <phoneticPr fontId="2"/>
  </si>
  <si>
    <t>第三位</t>
    <rPh sb="0" eb="1">
      <t>ダイ</t>
    </rPh>
    <rPh sb="1" eb="3">
      <t>サンイ</t>
    </rPh>
    <phoneticPr fontId="2"/>
  </si>
  <si>
    <t>G1</t>
    <phoneticPr fontId="2"/>
  </si>
  <si>
    <t>E5</t>
    <phoneticPr fontId="2"/>
  </si>
  <si>
    <t>F4</t>
    <phoneticPr fontId="2"/>
  </si>
  <si>
    <t>E3</t>
    <phoneticPr fontId="2"/>
  </si>
  <si>
    <t>F3</t>
    <phoneticPr fontId="2"/>
  </si>
  <si>
    <t>G3</t>
    <phoneticPr fontId="2"/>
  </si>
  <si>
    <t>E2</t>
    <phoneticPr fontId="2"/>
  </si>
  <si>
    <t>F1</t>
    <phoneticPr fontId="2"/>
  </si>
  <si>
    <t>E4</t>
    <phoneticPr fontId="2"/>
  </si>
  <si>
    <t>G2</t>
    <phoneticPr fontId="2"/>
  </si>
  <si>
    <t>F2</t>
    <phoneticPr fontId="2"/>
  </si>
  <si>
    <t>G4</t>
    <phoneticPr fontId="2"/>
  </si>
  <si>
    <t>E1</t>
    <phoneticPr fontId="2"/>
  </si>
  <si>
    <t>H1</t>
    <phoneticPr fontId="2"/>
  </si>
  <si>
    <t>H7</t>
    <phoneticPr fontId="2"/>
  </si>
  <si>
    <t>H4</t>
    <phoneticPr fontId="2"/>
  </si>
  <si>
    <t>H3</t>
    <phoneticPr fontId="2"/>
  </si>
  <si>
    <t>H5</t>
    <phoneticPr fontId="2"/>
  </si>
  <si>
    <t>H6</t>
    <phoneticPr fontId="2"/>
  </si>
  <si>
    <t>H2</t>
    <phoneticPr fontId="2"/>
  </si>
  <si>
    <t>A2</t>
    <phoneticPr fontId="2"/>
  </si>
  <si>
    <t>A6</t>
    <phoneticPr fontId="2"/>
  </si>
  <si>
    <t>B6</t>
    <phoneticPr fontId="2"/>
  </si>
  <si>
    <t>B2</t>
    <phoneticPr fontId="2"/>
  </si>
  <si>
    <t>C2</t>
    <phoneticPr fontId="2"/>
  </si>
  <si>
    <t>C6</t>
    <phoneticPr fontId="2"/>
  </si>
  <si>
    <t>A7</t>
    <phoneticPr fontId="2"/>
  </si>
  <si>
    <t>B7</t>
    <phoneticPr fontId="2"/>
  </si>
  <si>
    <t>C7</t>
    <phoneticPr fontId="2"/>
  </si>
  <si>
    <t>B10</t>
    <phoneticPr fontId="2"/>
  </si>
  <si>
    <t>C10</t>
    <phoneticPr fontId="2"/>
  </si>
  <si>
    <t>C1</t>
    <phoneticPr fontId="2"/>
  </si>
  <si>
    <t>C3</t>
    <phoneticPr fontId="2"/>
  </si>
  <si>
    <t>C4</t>
    <phoneticPr fontId="2"/>
  </si>
  <si>
    <t>C8</t>
    <phoneticPr fontId="2"/>
  </si>
  <si>
    <t>C5</t>
    <phoneticPr fontId="2"/>
  </si>
  <si>
    <t>B11</t>
    <phoneticPr fontId="2"/>
  </si>
  <si>
    <t>＜キッズの部＞</t>
    <rPh sb="5" eb="6">
      <t>ブ</t>
    </rPh>
    <phoneticPr fontId="2"/>
  </si>
  <si>
    <t>A1</t>
    <phoneticPr fontId="2"/>
  </si>
  <si>
    <t>C7</t>
    <phoneticPr fontId="2"/>
  </si>
  <si>
    <t>B14</t>
    <phoneticPr fontId="2"/>
  </si>
  <si>
    <t>B15</t>
    <phoneticPr fontId="2"/>
  </si>
  <si>
    <t>C8</t>
    <phoneticPr fontId="2"/>
  </si>
  <si>
    <t>A2</t>
    <phoneticPr fontId="2"/>
  </si>
  <si>
    <t>B1</t>
    <phoneticPr fontId="2"/>
  </si>
  <si>
    <t>A7</t>
    <phoneticPr fontId="2"/>
  </si>
  <si>
    <t>C14</t>
    <phoneticPr fontId="2"/>
  </si>
  <si>
    <t>C15</t>
    <phoneticPr fontId="2"/>
  </si>
  <si>
    <t>A8</t>
    <phoneticPr fontId="2"/>
  </si>
  <si>
    <t>B2</t>
    <phoneticPr fontId="2"/>
  </si>
  <si>
    <t>A3</t>
    <phoneticPr fontId="2"/>
  </si>
  <si>
    <t>C11</t>
    <phoneticPr fontId="2"/>
  </si>
  <si>
    <t>B18</t>
    <phoneticPr fontId="2"/>
  </si>
  <si>
    <t>B19</t>
    <phoneticPr fontId="2"/>
  </si>
  <si>
    <t>C12</t>
    <phoneticPr fontId="2"/>
  </si>
  <si>
    <t>A4</t>
    <phoneticPr fontId="2"/>
  </si>
  <si>
    <t>B3</t>
    <phoneticPr fontId="2"/>
  </si>
  <si>
    <t>A11</t>
    <phoneticPr fontId="2"/>
  </si>
  <si>
    <t>C18</t>
    <phoneticPr fontId="2"/>
  </si>
  <si>
    <t>C19</t>
    <phoneticPr fontId="2"/>
  </si>
  <si>
    <t>A12</t>
    <phoneticPr fontId="2"/>
  </si>
  <si>
    <t>B4</t>
    <phoneticPr fontId="2"/>
  </si>
  <si>
    <t>A5</t>
    <phoneticPr fontId="2"/>
  </si>
  <si>
    <t>A16</t>
    <phoneticPr fontId="2"/>
  </si>
  <si>
    <t>C13</t>
    <phoneticPr fontId="2"/>
  </si>
  <si>
    <t>B9</t>
    <phoneticPr fontId="2"/>
  </si>
  <si>
    <t>B10</t>
    <phoneticPr fontId="2"/>
  </si>
  <si>
    <t>A20</t>
    <phoneticPr fontId="2"/>
  </si>
  <si>
    <t>B13</t>
    <phoneticPr fontId="2"/>
  </si>
  <si>
    <t>A6</t>
    <phoneticPr fontId="2"/>
  </si>
  <si>
    <t>B20</t>
    <phoneticPr fontId="2"/>
  </si>
  <si>
    <t>A17</t>
    <phoneticPr fontId="2"/>
  </si>
  <si>
    <t>B5</t>
    <phoneticPr fontId="2"/>
  </si>
  <si>
    <t>C9</t>
    <phoneticPr fontId="2"/>
  </si>
  <si>
    <t>B16</t>
    <phoneticPr fontId="2"/>
  </si>
  <si>
    <t>B17</t>
    <phoneticPr fontId="2"/>
  </si>
  <si>
    <t>C10</t>
    <phoneticPr fontId="2"/>
  </si>
  <si>
    <t>B6</t>
    <phoneticPr fontId="2"/>
  </si>
  <si>
    <t>C5</t>
    <phoneticPr fontId="2"/>
  </si>
  <si>
    <t>A9</t>
    <phoneticPr fontId="2"/>
  </si>
  <si>
    <t>C16</t>
    <phoneticPr fontId="2"/>
  </si>
  <si>
    <t>C17</t>
    <phoneticPr fontId="2"/>
  </si>
  <si>
    <t>A10</t>
    <phoneticPr fontId="2"/>
  </si>
  <si>
    <t>C6</t>
    <phoneticPr fontId="2"/>
  </si>
  <si>
    <t>C1</t>
    <phoneticPr fontId="2"/>
  </si>
  <si>
    <t>B11</t>
    <phoneticPr fontId="2"/>
  </si>
  <si>
    <t>A15</t>
    <phoneticPr fontId="2"/>
  </si>
  <si>
    <t>C4</t>
    <phoneticPr fontId="2"/>
  </si>
  <si>
    <t>B12</t>
    <phoneticPr fontId="2"/>
  </si>
  <si>
    <t>A21</t>
    <phoneticPr fontId="2"/>
  </si>
  <si>
    <t>B7</t>
    <phoneticPr fontId="2"/>
  </si>
  <si>
    <t>C2</t>
    <phoneticPr fontId="2"/>
  </si>
  <si>
    <t>C21</t>
    <phoneticPr fontId="2"/>
  </si>
  <si>
    <t>A18</t>
    <phoneticPr fontId="2"/>
  </si>
  <si>
    <t>B8</t>
    <phoneticPr fontId="2"/>
  </si>
  <si>
    <t>A19</t>
    <phoneticPr fontId="2"/>
  </si>
  <si>
    <t>C3</t>
    <phoneticPr fontId="2"/>
  </si>
  <si>
    <t>A14</t>
    <phoneticPr fontId="2"/>
  </si>
  <si>
    <t>-</t>
    <phoneticPr fontId="2"/>
  </si>
  <si>
    <t>-</t>
    <phoneticPr fontId="2"/>
  </si>
  <si>
    <t>A12</t>
    <phoneticPr fontId="2"/>
  </si>
  <si>
    <t>龍　池　舎</t>
    <phoneticPr fontId="2"/>
  </si>
  <si>
    <t>９月１９日（日）　このはなアリーナ</t>
    <rPh sb="1" eb="2">
      <t>ガツ</t>
    </rPh>
    <rPh sb="4" eb="5">
      <t>ニチ</t>
    </rPh>
    <rPh sb="6" eb="7">
      <t>ニチ</t>
    </rPh>
    <phoneticPr fontId="2"/>
  </si>
  <si>
    <t>A1</t>
    <phoneticPr fontId="2"/>
  </si>
  <si>
    <t>A2</t>
    <phoneticPr fontId="2"/>
  </si>
  <si>
    <t>A3</t>
    <phoneticPr fontId="2"/>
  </si>
  <si>
    <t>A4</t>
    <phoneticPr fontId="2"/>
  </si>
  <si>
    <t>A1</t>
    <phoneticPr fontId="2"/>
  </si>
  <si>
    <t>A4</t>
    <phoneticPr fontId="2"/>
  </si>
  <si>
    <t>A2</t>
    <phoneticPr fontId="2"/>
  </si>
  <si>
    <t>A1</t>
    <phoneticPr fontId="2"/>
  </si>
  <si>
    <t>A3</t>
    <phoneticPr fontId="2"/>
  </si>
  <si>
    <t>A4</t>
    <phoneticPr fontId="2"/>
  </si>
  <si>
    <t>B1</t>
    <phoneticPr fontId="2"/>
  </si>
  <si>
    <t>B3</t>
    <phoneticPr fontId="2"/>
  </si>
  <si>
    <t>B2</t>
    <phoneticPr fontId="2"/>
  </si>
  <si>
    <t>B4</t>
    <phoneticPr fontId="2"/>
  </si>
  <si>
    <t>B1</t>
    <phoneticPr fontId="2"/>
  </si>
  <si>
    <t>B2</t>
    <phoneticPr fontId="2"/>
  </si>
  <si>
    <t>B3</t>
    <phoneticPr fontId="2"/>
  </si>
  <si>
    <t>C1</t>
    <phoneticPr fontId="2"/>
  </si>
  <si>
    <t>C2</t>
    <phoneticPr fontId="2"/>
  </si>
  <si>
    <t>C3</t>
    <phoneticPr fontId="2"/>
  </si>
  <si>
    <t>C4</t>
    <phoneticPr fontId="2"/>
  </si>
  <si>
    <t>C3</t>
    <phoneticPr fontId="2"/>
  </si>
  <si>
    <t>C4</t>
    <phoneticPr fontId="2"/>
  </si>
  <si>
    <t>D1</t>
    <phoneticPr fontId="2"/>
  </si>
  <si>
    <t>D3</t>
    <phoneticPr fontId="2"/>
  </si>
  <si>
    <t>D2</t>
    <phoneticPr fontId="2"/>
  </si>
  <si>
    <t>D4</t>
    <phoneticPr fontId="2"/>
  </si>
  <si>
    <t>D2</t>
    <phoneticPr fontId="2"/>
  </si>
  <si>
    <t>D1</t>
    <phoneticPr fontId="2"/>
  </si>
  <si>
    <t>D3</t>
    <phoneticPr fontId="2"/>
  </si>
  <si>
    <t>E5</t>
    <phoneticPr fontId="2"/>
  </si>
  <si>
    <t>E1</t>
    <phoneticPr fontId="2"/>
  </si>
  <si>
    <t>E2</t>
    <phoneticPr fontId="2"/>
  </si>
  <si>
    <t>E3</t>
    <phoneticPr fontId="2"/>
  </si>
  <si>
    <t>E4</t>
    <phoneticPr fontId="2"/>
  </si>
  <si>
    <t>E3</t>
    <phoneticPr fontId="2"/>
  </si>
  <si>
    <t>E2</t>
    <phoneticPr fontId="2"/>
  </si>
  <si>
    <t>E5</t>
    <phoneticPr fontId="2"/>
  </si>
  <si>
    <t>E1</t>
    <phoneticPr fontId="2"/>
  </si>
  <si>
    <t>F1</t>
    <phoneticPr fontId="2"/>
  </si>
  <si>
    <t>F2</t>
    <phoneticPr fontId="2"/>
  </si>
  <si>
    <t>F3</t>
    <phoneticPr fontId="2"/>
  </si>
  <si>
    <t>F4</t>
    <phoneticPr fontId="2"/>
  </si>
  <si>
    <t>F1</t>
    <phoneticPr fontId="2"/>
  </si>
  <si>
    <t>F3</t>
    <phoneticPr fontId="2"/>
  </si>
  <si>
    <t>F3</t>
    <phoneticPr fontId="2"/>
  </si>
  <si>
    <t>F2</t>
    <phoneticPr fontId="2"/>
  </si>
  <si>
    <t>F4</t>
    <phoneticPr fontId="2"/>
  </si>
  <si>
    <t>G1</t>
    <phoneticPr fontId="2"/>
  </si>
  <si>
    <t>G3</t>
    <phoneticPr fontId="2"/>
  </si>
  <si>
    <t>G2</t>
    <phoneticPr fontId="2"/>
  </si>
  <si>
    <t>G4</t>
    <phoneticPr fontId="2"/>
  </si>
  <si>
    <t>G3</t>
    <phoneticPr fontId="2"/>
  </si>
  <si>
    <t>G4</t>
    <phoneticPr fontId="2"/>
  </si>
  <si>
    <t>G2</t>
    <phoneticPr fontId="2"/>
  </si>
  <si>
    <t>H1</t>
    <phoneticPr fontId="2"/>
  </si>
  <si>
    <t>H6</t>
    <phoneticPr fontId="2"/>
  </si>
  <si>
    <t>H7</t>
    <phoneticPr fontId="2"/>
  </si>
  <si>
    <t>H1</t>
    <phoneticPr fontId="2"/>
  </si>
  <si>
    <t>H5</t>
    <phoneticPr fontId="2"/>
  </si>
  <si>
    <t>H3</t>
    <phoneticPr fontId="2"/>
  </si>
  <si>
    <t>H7</t>
    <phoneticPr fontId="2"/>
  </si>
  <si>
    <t>H4</t>
    <phoneticPr fontId="2"/>
  </si>
  <si>
    <t>H6</t>
    <phoneticPr fontId="2"/>
  </si>
  <si>
    <t>H2</t>
    <phoneticPr fontId="2"/>
  </si>
  <si>
    <t>H4</t>
    <phoneticPr fontId="2"/>
  </si>
  <si>
    <t>H5</t>
    <phoneticPr fontId="2"/>
  </si>
  <si>
    <t>H1</t>
    <phoneticPr fontId="2"/>
  </si>
  <si>
    <t>H3</t>
    <phoneticPr fontId="2"/>
  </si>
  <si>
    <t>H2</t>
    <phoneticPr fontId="2"/>
  </si>
  <si>
    <t>平成28年9月19日　静岡ドッジボール協会</t>
    <rPh sb="0" eb="2">
      <t>ヘイセイ</t>
    </rPh>
    <rPh sb="4" eb="5">
      <t>ネン</t>
    </rPh>
    <rPh sb="6" eb="7">
      <t>ガツ</t>
    </rPh>
    <rPh sb="9" eb="10">
      <t>ニチ</t>
    </rPh>
    <rPh sb="11" eb="13">
      <t>シズオカ</t>
    </rPh>
    <rPh sb="19" eb="21">
      <t>キョウカイ</t>
    </rPh>
    <phoneticPr fontId="2"/>
  </si>
  <si>
    <t xml:space="preserve">                         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</si>
</sst>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 "/>
    <numFmt numFmtId="177" formatCode="h:mm;@"/>
    <numFmt numFmtId="178" formatCode="yyyy&quot;年&quot;m&quot;月&quot;d&quot;日&quot;;@"/>
    <numFmt numFmtId="179" formatCode="[$-F800]dddd\,\ mmmm\ dd\,\ yyyy"/>
  </numFmts>
  <fonts count="4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4"/>
      <color indexed="10"/>
      <name val="ＭＳ Ｐゴシック"/>
      <family val="3"/>
      <charset val="128"/>
    </font>
    <font>
      <sz val="24"/>
      <name val="ＭＳ Ｐゴシック"/>
      <family val="3"/>
      <charset val="128"/>
    </font>
    <font>
      <sz val="11"/>
      <color indexed="64"/>
      <name val="ＭＳ Ｐゴシック"/>
      <family val="3"/>
      <charset val="128"/>
    </font>
    <font>
      <sz val="20"/>
      <color indexed="64"/>
      <name val="ＭＳ Ｐゴシック"/>
      <family val="3"/>
      <charset val="128"/>
    </font>
    <font>
      <sz val="28"/>
      <color indexed="64"/>
      <name val="ＭＳ Ｐゴシック"/>
      <family val="3"/>
      <charset val="128"/>
    </font>
    <font>
      <sz val="24"/>
      <color indexed="64"/>
      <name val="ＭＳ Ｐゴシック"/>
      <family val="3"/>
      <charset val="128"/>
    </font>
    <font>
      <sz val="22"/>
      <color indexed="64"/>
      <name val="ＭＳ Ｐゴシック"/>
      <family val="3"/>
      <charset val="128"/>
    </font>
    <font>
      <sz val="16"/>
      <color indexed="64"/>
      <name val="ＭＳ Ｐゴシック"/>
      <family val="3"/>
      <charset val="128"/>
    </font>
    <font>
      <sz val="18"/>
      <color indexed="64"/>
      <name val="ＭＳ Ｐゴシック"/>
      <family val="3"/>
      <charset val="128"/>
    </font>
    <font>
      <sz val="18"/>
      <color indexed="10"/>
      <name val="ＭＳ Ｐゴシック"/>
      <family val="3"/>
      <charset val="128"/>
    </font>
    <font>
      <sz val="28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b/>
      <sz val="14"/>
      <name val="ＭＳ Ｐ明朝"/>
      <family val="1"/>
      <charset val="128"/>
    </font>
    <font>
      <sz val="8"/>
      <name val="ＭＳ Ｐゴシック"/>
      <family val="3"/>
      <charset val="128"/>
    </font>
  </fonts>
  <fills count="3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485"/>
        <bgColor indexed="64"/>
      </patternFill>
    </fill>
  </fills>
  <borders count="11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medium">
        <color indexed="64"/>
      </left>
      <right/>
      <top style="thin">
        <color indexed="64"/>
      </top>
      <bottom/>
      <diagonal style="thin">
        <color indexed="64"/>
      </diagonal>
    </border>
    <border diagonalUp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>
      <left/>
      <right/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 style="medium">
        <color indexed="64"/>
      </left>
      <right/>
      <top/>
      <bottom/>
      <diagonal style="thin">
        <color indexed="64"/>
      </diagonal>
    </border>
    <border diagonalUp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27" fillId="0" borderId="0">
      <alignment vertical="center"/>
    </xf>
    <xf numFmtId="0" fontId="1" fillId="0" borderId="0"/>
    <xf numFmtId="0" fontId="1" fillId="0" borderId="0"/>
    <xf numFmtId="0" fontId="1" fillId="0" borderId="0"/>
    <xf numFmtId="0" fontId="19" fillId="4" borderId="0" applyNumberFormat="0" applyBorder="0" applyAlignment="0" applyProtection="0">
      <alignment vertical="center"/>
    </xf>
  </cellStyleXfs>
  <cellXfs count="7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shrinkToFit="1"/>
    </xf>
    <xf numFmtId="0" fontId="20" fillId="0" borderId="0" xfId="45" applyFont="1" applyAlignment="1">
      <alignment vertical="center" shrinkToFit="1"/>
    </xf>
    <xf numFmtId="0" fontId="20" fillId="0" borderId="0" xfId="45" applyFont="1" applyAlignment="1">
      <alignment horizontal="center" vertical="center" shrinkToFit="1"/>
    </xf>
    <xf numFmtId="0" fontId="20" fillId="0" borderId="0" xfId="45" applyFont="1" applyFill="1" applyAlignment="1">
      <alignment horizontal="center" vertical="center" shrinkToFit="1"/>
    </xf>
    <xf numFmtId="0" fontId="1" fillId="0" borderId="0" xfId="45" applyAlignment="1">
      <alignment vertical="center"/>
    </xf>
    <xf numFmtId="0" fontId="23" fillId="0" borderId="0" xfId="45" applyFont="1" applyAlignment="1">
      <alignment vertical="center" shrinkToFit="1"/>
    </xf>
    <xf numFmtId="0" fontId="23" fillId="0" borderId="0" xfId="45" applyFont="1" applyAlignment="1">
      <alignment horizontal="center" vertical="center" shrinkToFit="1"/>
    </xf>
    <xf numFmtId="0" fontId="23" fillId="0" borderId="0" xfId="45" applyFont="1" applyFill="1" applyAlignment="1">
      <alignment horizontal="center" vertical="center" shrinkToFit="1"/>
    </xf>
    <xf numFmtId="0" fontId="23" fillId="0" borderId="0" xfId="45" applyFont="1" applyAlignment="1">
      <alignment vertical="center"/>
    </xf>
    <xf numFmtId="0" fontId="22" fillId="0" borderId="0" xfId="45" applyFont="1" applyAlignment="1">
      <alignment vertical="center" shrinkToFit="1"/>
    </xf>
    <xf numFmtId="0" fontId="1" fillId="0" borderId="0" xfId="45" applyFill="1" applyAlignment="1">
      <alignment vertical="center"/>
    </xf>
    <xf numFmtId="0" fontId="1" fillId="0" borderId="0" xfId="45" applyFill="1" applyAlignment="1">
      <alignment horizontal="center" vertical="center"/>
    </xf>
    <xf numFmtId="0" fontId="1" fillId="0" borderId="0" xfId="45" applyFill="1" applyAlignment="1">
      <alignment horizontal="left" vertical="center"/>
    </xf>
    <xf numFmtId="0" fontId="23" fillId="0" borderId="0" xfId="45" applyFont="1" applyFill="1" applyAlignment="1">
      <alignment vertical="center"/>
    </xf>
    <xf numFmtId="0" fontId="23" fillId="0" borderId="0" xfId="45" applyFont="1" applyFill="1" applyAlignment="1">
      <alignment horizontal="center" vertical="center"/>
    </xf>
    <xf numFmtId="0" fontId="23" fillId="0" borderId="0" xfId="45" applyFont="1" applyFill="1" applyAlignment="1">
      <alignment horizontal="left" vertical="center"/>
    </xf>
    <xf numFmtId="0" fontId="1" fillId="0" borderId="0" xfId="44" applyAlignment="1" applyProtection="1">
      <alignment horizontal="center" vertical="center" shrinkToFit="1"/>
    </xf>
    <xf numFmtId="0" fontId="24" fillId="0" borderId="0" xfId="44" applyFont="1" applyBorder="1" applyAlignment="1" applyProtection="1">
      <alignment vertical="center" shrinkToFit="1"/>
    </xf>
    <xf numFmtId="0" fontId="24" fillId="0" borderId="0" xfId="44" applyFont="1" applyBorder="1" applyAlignment="1" applyProtection="1">
      <alignment horizontal="center" vertical="center" shrinkToFit="1"/>
    </xf>
    <xf numFmtId="0" fontId="1" fillId="0" borderId="0" xfId="44" applyAlignment="1">
      <alignment horizontal="left" vertical="center" shrinkToFit="1"/>
    </xf>
    <xf numFmtId="0" fontId="20" fillId="0" borderId="0" xfId="44" applyFont="1" applyAlignment="1">
      <alignment horizontal="right" vertical="center" shrinkToFit="1"/>
    </xf>
    <xf numFmtId="0" fontId="1" fillId="0" borderId="0" xfId="44" applyAlignment="1">
      <alignment horizontal="center" vertical="center" shrinkToFit="1"/>
    </xf>
    <xf numFmtId="0" fontId="1" fillId="0" borderId="0" xfId="44" applyAlignment="1" applyProtection="1">
      <alignment vertical="center" shrinkToFit="1"/>
    </xf>
    <xf numFmtId="0" fontId="20" fillId="0" borderId="0" xfId="44" applyFont="1" applyAlignment="1" applyProtection="1">
      <alignment horizontal="center" vertical="center" shrinkToFit="1"/>
    </xf>
    <xf numFmtId="58" fontId="1" fillId="0" borderId="0" xfId="44" applyNumberFormat="1" applyAlignment="1" applyProtection="1">
      <alignment horizontal="center" vertical="center" shrinkToFit="1"/>
    </xf>
    <xf numFmtId="0" fontId="24" fillId="0" borderId="0" xfId="44" applyFont="1" applyAlignment="1" applyProtection="1">
      <alignment horizontal="left" vertical="center"/>
    </xf>
    <xf numFmtId="0" fontId="20" fillId="0" borderId="0" xfId="44" applyFont="1" applyAlignment="1" applyProtection="1">
      <alignment horizontal="right" vertical="center" shrinkToFit="1"/>
    </xf>
    <xf numFmtId="0" fontId="20" fillId="0" borderId="11" xfId="44" applyFont="1" applyBorder="1" applyAlignment="1" applyProtection="1">
      <alignment horizontal="center" vertical="center" shrinkToFit="1"/>
    </xf>
    <xf numFmtId="0" fontId="20" fillId="0" borderId="0" xfId="44" applyFont="1" applyAlignment="1" applyProtection="1">
      <alignment vertical="center" shrinkToFit="1"/>
    </xf>
    <xf numFmtId="0" fontId="20" fillId="0" borderId="12" xfId="44" applyFont="1" applyBorder="1" applyAlignment="1" applyProtection="1">
      <alignment horizontal="center" vertical="center" shrinkToFit="1"/>
    </xf>
    <xf numFmtId="179" fontId="21" fillId="0" borderId="0" xfId="45" applyNumberFormat="1" applyFont="1" applyAlignment="1">
      <alignment vertical="center" shrinkToFit="1"/>
    </xf>
    <xf numFmtId="0" fontId="20" fillId="0" borderId="0" xfId="0" applyFont="1" applyAlignment="1">
      <alignment vertical="center"/>
    </xf>
    <xf numFmtId="0" fontId="27" fillId="0" borderId="0" xfId="42" applyAlignment="1"/>
    <xf numFmtId="0" fontId="27" fillId="0" borderId="0" xfId="42" applyAlignment="1">
      <alignment horizontal="center"/>
    </xf>
    <xf numFmtId="0" fontId="27" fillId="0" borderId="0" xfId="42" applyAlignment="1">
      <alignment horizontal="left"/>
    </xf>
    <xf numFmtId="178" fontId="28" fillId="0" borderId="0" xfId="42" applyNumberFormat="1" applyFont="1" applyAlignment="1"/>
    <xf numFmtId="0" fontId="29" fillId="0" borderId="0" xfId="42" applyFont="1" applyAlignment="1">
      <alignment vertical="top"/>
    </xf>
    <xf numFmtId="0" fontId="29" fillId="0" borderId="0" xfId="42" applyFont="1" applyAlignment="1">
      <alignment vertical="top" wrapText="1"/>
    </xf>
    <xf numFmtId="0" fontId="29" fillId="0" borderId="0" xfId="42" applyFont="1" applyAlignment="1">
      <alignment horizontal="left" vertical="top"/>
    </xf>
    <xf numFmtId="0" fontId="30" fillId="0" borderId="0" xfId="42" applyFont="1" applyAlignment="1">
      <alignment horizontal="center" vertical="top" wrapText="1"/>
    </xf>
    <xf numFmtId="0" fontId="28" fillId="0" borderId="0" xfId="42" applyFont="1" applyAlignment="1">
      <alignment horizontal="left" vertical="top" wrapText="1"/>
    </xf>
    <xf numFmtId="0" fontId="27" fillId="0" borderId="0" xfId="42" applyBorder="1" applyAlignment="1"/>
    <xf numFmtId="0" fontId="27" fillId="0" borderId="0" xfId="42" applyBorder="1" applyAlignment="1">
      <alignment horizontal="center"/>
    </xf>
    <xf numFmtId="0" fontId="32" fillId="0" borderId="0" xfId="42" applyFont="1" applyAlignment="1">
      <alignment shrinkToFit="1"/>
    </xf>
    <xf numFmtId="0" fontId="32" fillId="0" borderId="0" xfId="42" applyFont="1" applyBorder="1" applyAlignment="1">
      <alignment shrinkToFit="1"/>
    </xf>
    <xf numFmtId="0" fontId="32" fillId="0" borderId="0" xfId="42" applyFont="1" applyBorder="1" applyAlignment="1">
      <alignment horizontal="center" shrinkToFit="1"/>
    </xf>
    <xf numFmtId="0" fontId="32" fillId="0" borderId="0" xfId="42" applyFont="1" applyBorder="1" applyAlignment="1">
      <alignment horizontal="left" shrinkToFit="1"/>
    </xf>
    <xf numFmtId="0" fontId="32" fillId="0" borderId="13" xfId="42" applyFont="1" applyBorder="1" applyAlignment="1">
      <alignment shrinkToFit="1"/>
    </xf>
    <xf numFmtId="0" fontId="32" fillId="0" borderId="0" xfId="42" applyFont="1" applyAlignment="1">
      <alignment horizontal="left"/>
    </xf>
    <xf numFmtId="0" fontId="33" fillId="0" borderId="0" xfId="42" applyFont="1" applyAlignment="1"/>
    <xf numFmtId="0" fontId="33" fillId="0" borderId="0" xfId="42" applyFont="1" applyAlignment="1">
      <alignment horizontal="center" vertical="center"/>
    </xf>
    <xf numFmtId="0" fontId="33" fillId="0" borderId="0" xfId="42" applyFont="1" applyAlignment="1">
      <alignment horizontal="left"/>
    </xf>
    <xf numFmtId="0" fontId="28" fillId="0" borderId="0" xfId="42" applyFont="1" applyAlignment="1">
      <alignment horizontal="center" vertical="top" textRotation="255" indent="1" shrinkToFit="1"/>
    </xf>
    <xf numFmtId="0" fontId="32" fillId="0" borderId="0" xfId="42" applyFont="1" applyAlignment="1">
      <alignment horizontal="right"/>
    </xf>
    <xf numFmtId="179" fontId="21" fillId="0" borderId="0" xfId="45" applyNumberFormat="1" applyFont="1" applyAlignment="1">
      <alignment vertical="center"/>
    </xf>
    <xf numFmtId="0" fontId="0" fillId="0" borderId="0" xfId="0" applyFill="1" applyBorder="1">
      <alignment vertical="center"/>
    </xf>
    <xf numFmtId="0" fontId="20" fillId="0" borderId="14" xfId="0" applyFont="1" applyBorder="1" applyAlignment="1" applyProtection="1">
      <alignment horizontal="center" vertical="center" shrinkToFit="1"/>
    </xf>
    <xf numFmtId="0" fontId="20" fillId="0" borderId="14" xfId="0" quotePrefix="1" applyFont="1" applyBorder="1" applyAlignment="1" applyProtection="1">
      <alignment horizontal="center" vertical="center" shrinkToFit="1"/>
    </xf>
    <xf numFmtId="0" fontId="20" fillId="0" borderId="15" xfId="0" applyFont="1" applyBorder="1" applyAlignment="1" applyProtection="1">
      <alignment horizontal="center" vertical="center" shrinkToFit="1"/>
    </xf>
    <xf numFmtId="0" fontId="20" fillId="0" borderId="16" xfId="0" applyFont="1" applyBorder="1" applyAlignment="1" applyProtection="1">
      <alignment horizontal="center" vertical="center" shrinkToFit="1"/>
    </xf>
    <xf numFmtId="0" fontId="20" fillId="0" borderId="17" xfId="0" applyFont="1" applyBorder="1" applyAlignment="1" applyProtection="1">
      <alignment horizontal="center" vertical="center" shrinkToFit="1"/>
    </xf>
    <xf numFmtId="0" fontId="22" fillId="0" borderId="0" xfId="45" applyFont="1" applyAlignment="1">
      <alignment horizontal="center" vertical="center" shrinkToFit="1"/>
    </xf>
    <xf numFmtId="0" fontId="20" fillId="0" borderId="0" xfId="45" applyFont="1" applyBorder="1" applyAlignment="1">
      <alignment vertical="center" shrinkToFit="1"/>
    </xf>
    <xf numFmtId="0" fontId="20" fillId="0" borderId="0" xfId="45" applyFont="1" applyBorder="1" applyAlignment="1">
      <alignment horizontal="center" vertical="center" shrinkToFit="1"/>
    </xf>
    <xf numFmtId="0" fontId="20" fillId="0" borderId="0" xfId="45" applyFont="1" applyFill="1" applyBorder="1" applyAlignment="1">
      <alignment horizontal="center" vertical="center" shrinkToFit="1"/>
    </xf>
    <xf numFmtId="0" fontId="1" fillId="0" borderId="0" xfId="45" applyBorder="1" applyAlignment="1">
      <alignment vertical="center"/>
    </xf>
    <xf numFmtId="0" fontId="1" fillId="0" borderId="0" xfId="45" applyFill="1" applyBorder="1" applyAlignment="1">
      <alignment vertical="center"/>
    </xf>
    <xf numFmtId="0" fontId="1" fillId="0" borderId="0" xfId="45" applyFill="1" applyBorder="1" applyAlignment="1">
      <alignment horizontal="center" vertical="center"/>
    </xf>
    <xf numFmtId="0" fontId="1" fillId="0" borderId="0" xfId="45" applyFill="1" applyBorder="1" applyAlignment="1">
      <alignment horizontal="left" vertical="center"/>
    </xf>
    <xf numFmtId="58" fontId="23" fillId="0" borderId="0" xfId="44" applyNumberFormat="1" applyFont="1" applyAlignment="1" applyProtection="1">
      <alignment horizontal="center" vertical="center" shrinkToFit="1"/>
    </xf>
    <xf numFmtId="0" fontId="20" fillId="0" borderId="0" xfId="44" applyFont="1" applyBorder="1" applyAlignment="1" applyProtection="1">
      <alignment horizontal="center" vertical="center" shrinkToFit="1"/>
    </xf>
    <xf numFmtId="0" fontId="25" fillId="0" borderId="0" xfId="44" applyFont="1" applyBorder="1" applyAlignment="1" applyProtection="1">
      <alignment horizontal="center" vertical="center" shrinkToFit="1"/>
    </xf>
    <xf numFmtId="0" fontId="27" fillId="0" borderId="0" xfId="42" applyBorder="1" applyAlignment="1">
      <alignment horizontal="left"/>
    </xf>
    <xf numFmtId="0" fontId="24" fillId="0" borderId="0" xfId="42" applyFont="1" applyAlignment="1">
      <alignment horizontal="center"/>
    </xf>
    <xf numFmtId="0" fontId="20" fillId="0" borderId="0" xfId="0" applyFont="1" applyFill="1" applyBorder="1" applyAlignment="1" applyProtection="1">
      <alignment horizontal="center" vertical="center" shrinkToFit="1"/>
    </xf>
    <xf numFmtId="0" fontId="1" fillId="0" borderId="0" xfId="0" applyFont="1" applyFill="1" applyBorder="1">
      <alignment vertical="center"/>
    </xf>
    <xf numFmtId="0" fontId="33" fillId="0" borderId="0" xfId="42" applyFont="1">
      <alignment vertical="center"/>
    </xf>
    <xf numFmtId="0" fontId="20" fillId="0" borderId="0" xfId="0" applyFont="1" applyAlignment="1" applyProtection="1">
      <alignment horizontal="center" vertical="center" shrinkToFit="1"/>
    </xf>
    <xf numFmtId="0" fontId="20" fillId="0" borderId="0" xfId="0" applyFont="1" applyAlignment="1" applyProtection="1">
      <alignment vertical="center" shrinkToFit="1"/>
    </xf>
    <xf numFmtId="49" fontId="20" fillId="24" borderId="0" xfId="0" applyNumberFormat="1" applyFont="1" applyFill="1" applyBorder="1" applyAlignment="1">
      <alignment horizontal="center" vertical="center" shrinkToFit="1"/>
    </xf>
    <xf numFmtId="0" fontId="1" fillId="0" borderId="0" xfId="0" applyFont="1" applyAlignment="1">
      <alignment horizontal="left" vertical="center" shrinkToFit="1"/>
    </xf>
    <xf numFmtId="0" fontId="1" fillId="0" borderId="0" xfId="0" applyFont="1" applyAlignment="1" applyProtection="1">
      <alignment vertical="center" shrinkToFit="1"/>
    </xf>
    <xf numFmtId="0" fontId="31" fillId="0" borderId="0" xfId="42" applyFont="1" applyBorder="1" applyAlignment="1">
      <alignment vertical="center" wrapText="1"/>
    </xf>
    <xf numFmtId="0" fontId="1" fillId="0" borderId="0" xfId="45" applyAlignment="1">
      <alignment vertical="center" shrinkToFit="1"/>
    </xf>
    <xf numFmtId="0" fontId="1" fillId="0" borderId="0" xfId="45" applyFill="1" applyAlignment="1">
      <alignment vertical="center" shrinkToFit="1"/>
    </xf>
    <xf numFmtId="0" fontId="1" fillId="0" borderId="0" xfId="45" applyFill="1" applyAlignment="1">
      <alignment horizontal="center" vertical="center" shrinkToFit="1"/>
    </xf>
    <xf numFmtId="0" fontId="1" fillId="0" borderId="0" xfId="45" applyFill="1" applyAlignment="1">
      <alignment horizontal="left" vertical="center" shrinkToFit="1"/>
    </xf>
    <xf numFmtId="0" fontId="21" fillId="0" borderId="10" xfId="45" applyFont="1" applyFill="1" applyBorder="1" applyAlignment="1">
      <alignment horizontal="center" vertical="center" shrinkToFit="1"/>
    </xf>
    <xf numFmtId="0" fontId="21" fillId="0" borderId="0" xfId="45" applyFont="1" applyAlignment="1">
      <alignment vertical="center" shrinkToFit="1"/>
    </xf>
    <xf numFmtId="20" fontId="21" fillId="0" borderId="0" xfId="45" applyNumberFormat="1" applyFont="1" applyAlignment="1" applyProtection="1">
      <alignment vertical="center" shrinkToFit="1"/>
    </xf>
    <xf numFmtId="0" fontId="21" fillId="0" borderId="0" xfId="45" applyFont="1" applyFill="1" applyAlignment="1">
      <alignment vertical="center" shrinkToFit="1"/>
    </xf>
    <xf numFmtId="0" fontId="21" fillId="0" borderId="0" xfId="45" applyFont="1" applyFill="1" applyAlignment="1">
      <alignment horizontal="center" vertical="center" shrinkToFit="1"/>
    </xf>
    <xf numFmtId="0" fontId="21" fillId="0" borderId="0" xfId="45" applyFont="1" applyFill="1" applyAlignment="1">
      <alignment horizontal="left" vertical="center" shrinkToFit="1"/>
    </xf>
    <xf numFmtId="20" fontId="21" fillId="0" borderId="10" xfId="45" applyNumberFormat="1" applyFont="1" applyFill="1" applyBorder="1" applyAlignment="1">
      <alignment horizontal="center" vertical="center" shrinkToFit="1"/>
    </xf>
    <xf numFmtId="0" fontId="21" fillId="0" borderId="10" xfId="45" applyFont="1" applyFill="1" applyBorder="1" applyAlignment="1">
      <alignment vertical="center" shrinkToFit="1"/>
    </xf>
    <xf numFmtId="0" fontId="34" fillId="0" borderId="0" xfId="45" applyFont="1" applyFill="1" applyAlignment="1">
      <alignment vertical="center" shrinkToFit="1"/>
    </xf>
    <xf numFmtId="0" fontId="21" fillId="0" borderId="0" xfId="45" quotePrefix="1" applyFont="1" applyFill="1" applyAlignment="1">
      <alignment horizontal="center" vertical="center" shrinkToFit="1"/>
    </xf>
    <xf numFmtId="0" fontId="21" fillId="0" borderId="10" xfId="45" applyFont="1" applyBorder="1" applyAlignment="1">
      <alignment horizontal="center" vertical="center" shrinkToFit="1"/>
    </xf>
    <xf numFmtId="0" fontId="21" fillId="0" borderId="0" xfId="45" applyFont="1" applyBorder="1" applyAlignment="1">
      <alignment vertical="center" shrinkToFit="1"/>
    </xf>
    <xf numFmtId="20" fontId="21" fillId="0" borderId="0" xfId="45" applyNumberFormat="1" applyFont="1" applyBorder="1" applyAlignment="1">
      <alignment horizontal="center" vertical="center" shrinkToFit="1"/>
    </xf>
    <xf numFmtId="0" fontId="21" fillId="0" borderId="0" xfId="45" applyFont="1" applyFill="1" applyBorder="1" applyAlignment="1">
      <alignment horizontal="center" vertical="center" shrinkToFit="1"/>
    </xf>
    <xf numFmtId="0" fontId="21" fillId="0" borderId="0" xfId="45" applyFont="1" applyBorder="1" applyAlignment="1">
      <alignment horizontal="center" vertical="center" shrinkToFit="1"/>
    </xf>
    <xf numFmtId="0" fontId="21" fillId="0" borderId="0" xfId="45" applyFont="1" applyFill="1" applyBorder="1" applyAlignment="1">
      <alignment vertical="center" shrinkToFit="1"/>
    </xf>
    <xf numFmtId="0" fontId="21" fillId="0" borderId="0" xfId="45" applyFont="1" applyFill="1" applyBorder="1" applyAlignment="1">
      <alignment horizontal="left" vertical="center" shrinkToFit="1"/>
    </xf>
    <xf numFmtId="0" fontId="21" fillId="25" borderId="10" xfId="45" applyFont="1" applyFill="1" applyBorder="1" applyAlignment="1">
      <alignment horizontal="center" vertical="center" shrinkToFit="1"/>
    </xf>
    <xf numFmtId="20" fontId="21" fillId="25" borderId="10" xfId="45" applyNumberFormat="1" applyFont="1" applyFill="1" applyBorder="1" applyAlignment="1">
      <alignment horizontal="center" vertical="center" shrinkToFit="1"/>
    </xf>
    <xf numFmtId="0" fontId="33" fillId="0" borderId="0" xfId="42" applyFont="1" applyAlignment="1">
      <alignment shrinkToFit="1"/>
    </xf>
    <xf numFmtId="0" fontId="33" fillId="0" borderId="0" xfId="42" applyFont="1" applyBorder="1" applyAlignment="1">
      <alignment horizontal="center" shrinkToFit="1"/>
    </xf>
    <xf numFmtId="0" fontId="33" fillId="0" borderId="0" xfId="42" applyFont="1" applyBorder="1" applyAlignment="1">
      <alignment horizontal="right" vertical="center" shrinkToFit="1"/>
    </xf>
    <xf numFmtId="0" fontId="33" fillId="0" borderId="13" xfId="42" applyFont="1" applyBorder="1" applyAlignment="1">
      <alignment shrinkToFit="1"/>
    </xf>
    <xf numFmtId="0" fontId="33" fillId="0" borderId="0" xfId="42" applyFont="1" applyBorder="1" applyAlignment="1">
      <alignment shrinkToFit="1"/>
    </xf>
    <xf numFmtId="0" fontId="33" fillId="0" borderId="0" xfId="42" applyFont="1" applyBorder="1" applyAlignment="1">
      <alignment horizontal="center" vertical="center" shrinkToFit="1"/>
    </xf>
    <xf numFmtId="0" fontId="33" fillId="0" borderId="18" xfId="42" applyFont="1" applyBorder="1" applyAlignment="1">
      <alignment shrinkToFit="1"/>
    </xf>
    <xf numFmtId="0" fontId="33" fillId="0" borderId="0" xfId="42" applyFont="1" applyAlignment="1">
      <alignment horizontal="center" vertical="center" shrinkToFit="1"/>
    </xf>
    <xf numFmtId="0" fontId="33" fillId="0" borderId="19" xfId="42" applyFont="1" applyBorder="1" applyAlignment="1">
      <alignment horizontal="center" vertical="center" shrinkToFit="1"/>
    </xf>
    <xf numFmtId="49" fontId="33" fillId="0" borderId="0" xfId="42" applyNumberFormat="1" applyFont="1" applyBorder="1" applyAlignment="1">
      <alignment horizontal="center" vertical="center" shrinkToFit="1"/>
    </xf>
    <xf numFmtId="0" fontId="33" fillId="0" borderId="0" xfId="42" applyFont="1" applyBorder="1" applyAlignment="1">
      <alignment vertical="center" shrinkToFit="1"/>
    </xf>
    <xf numFmtId="0" fontId="33" fillId="0" borderId="18" xfId="42" applyFont="1" applyBorder="1" applyAlignment="1">
      <alignment horizontal="center" shrinkToFit="1"/>
    </xf>
    <xf numFmtId="0" fontId="33" fillId="0" borderId="0" xfId="42" applyFont="1" applyAlignment="1">
      <alignment horizontal="left" vertical="center" shrinkToFit="1"/>
    </xf>
    <xf numFmtId="0" fontId="33" fillId="0" borderId="0" xfId="42" applyFont="1" applyBorder="1" applyAlignment="1">
      <alignment horizontal="left" vertical="center" shrinkToFit="1"/>
    </xf>
    <xf numFmtId="0" fontId="33" fillId="0" borderId="18" xfId="42" applyFont="1" applyBorder="1" applyAlignment="1">
      <alignment horizontal="right" vertical="center" shrinkToFit="1"/>
    </xf>
    <xf numFmtId="0" fontId="33" fillId="0" borderId="18" xfId="42" applyFont="1" applyBorder="1" applyAlignment="1">
      <alignment horizontal="right" shrinkToFit="1"/>
    </xf>
    <xf numFmtId="0" fontId="33" fillId="0" borderId="0" xfId="42" applyFont="1" applyBorder="1" applyAlignment="1"/>
    <xf numFmtId="0" fontId="33" fillId="0" borderId="20" xfId="42" applyFont="1" applyBorder="1" applyAlignment="1"/>
    <xf numFmtId="0" fontId="33" fillId="0" borderId="0" xfId="42" applyFont="1" applyBorder="1" applyAlignment="1">
      <alignment horizontal="center"/>
    </xf>
    <xf numFmtId="0" fontId="33" fillId="0" borderId="0" xfId="42" applyFont="1" applyBorder="1" applyAlignment="1">
      <alignment horizontal="left" shrinkToFit="1"/>
    </xf>
    <xf numFmtId="0" fontId="33" fillId="0" borderId="0" xfId="42" applyFont="1" applyBorder="1" applyAlignment="1">
      <alignment horizontal="right" shrinkToFit="1"/>
    </xf>
    <xf numFmtId="0" fontId="27" fillId="0" borderId="13" xfId="42" applyBorder="1" applyAlignment="1"/>
    <xf numFmtId="0" fontId="0" fillId="0" borderId="0" xfId="0" applyFill="1" applyBorder="1" applyAlignment="1">
      <alignment horizontal="left" vertical="center"/>
    </xf>
    <xf numFmtId="0" fontId="0" fillId="0" borderId="21" xfId="0" applyBorder="1" applyAlignment="1">
      <alignment horizontal="center" vertical="center"/>
    </xf>
    <xf numFmtId="0" fontId="20" fillId="0" borderId="0" xfId="0" quotePrefix="1" applyFont="1" applyBorder="1" applyAlignment="1" applyProtection="1">
      <alignment horizontal="center" vertical="center" shrinkToFit="1"/>
    </xf>
    <xf numFmtId="0" fontId="33" fillId="0" borderId="13" xfId="42" applyFont="1" applyBorder="1" applyAlignment="1">
      <alignment horizontal="left" shrinkToFit="1"/>
    </xf>
    <xf numFmtId="0" fontId="33" fillId="0" borderId="23" xfId="42" applyFont="1" applyBorder="1" applyAlignment="1"/>
    <xf numFmtId="0" fontId="33" fillId="0" borderId="13" xfId="42" applyFont="1" applyBorder="1" applyAlignment="1"/>
    <xf numFmtId="0" fontId="33" fillId="0" borderId="13" xfId="42" applyFont="1" applyBorder="1" applyAlignment="1">
      <alignment horizontal="right" vertical="center" shrinkToFit="1"/>
    </xf>
    <xf numFmtId="0" fontId="32" fillId="0" borderId="19" xfId="42" applyFont="1" applyBorder="1" applyAlignment="1">
      <alignment shrinkToFit="1"/>
    </xf>
    <xf numFmtId="0" fontId="33" fillId="0" borderId="13" xfId="42" applyFont="1" applyBorder="1" applyAlignment="1">
      <alignment horizontal="center" vertical="center" shrinkToFit="1"/>
    </xf>
    <xf numFmtId="0" fontId="32" fillId="0" borderId="24" xfId="42" applyFont="1" applyBorder="1" applyAlignment="1">
      <alignment shrinkToFit="1"/>
    </xf>
    <xf numFmtId="0" fontId="33" fillId="0" borderId="19" xfId="42" applyFont="1" applyBorder="1" applyAlignment="1"/>
    <xf numFmtId="0" fontId="21" fillId="0" borderId="0" xfId="42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33" fillId="0" borderId="24" xfId="42" applyFont="1" applyBorder="1" applyAlignment="1">
      <alignment horizontal="center" vertical="center" shrinkToFit="1"/>
    </xf>
    <xf numFmtId="176" fontId="20" fillId="0" borderId="0" xfId="0" applyNumberFormat="1" applyFont="1" applyBorder="1" applyAlignment="1">
      <alignment horizontal="center" vertical="center" shrinkToFit="1"/>
    </xf>
    <xf numFmtId="176" fontId="20" fillId="0" borderId="0" xfId="0" applyNumberFormat="1" applyFont="1" applyBorder="1" applyAlignment="1">
      <alignment vertical="center" shrinkToFit="1"/>
    </xf>
    <xf numFmtId="176" fontId="20" fillId="0" borderId="0" xfId="0" applyNumberFormat="1" applyFont="1" applyFill="1" applyBorder="1" applyAlignment="1">
      <alignment horizontal="center" vertical="center" shrinkToFit="1"/>
    </xf>
    <xf numFmtId="176" fontId="21" fillId="0" borderId="0" xfId="0" applyNumberFormat="1" applyFont="1" applyFill="1" applyBorder="1" applyAlignment="1">
      <alignment horizontal="center" vertical="center" shrinkToFit="1"/>
    </xf>
    <xf numFmtId="0" fontId="21" fillId="0" borderId="0" xfId="45" applyFont="1" applyAlignment="1">
      <alignment horizontal="center" vertical="center" shrinkToFit="1"/>
    </xf>
    <xf numFmtId="20" fontId="21" fillId="0" borderId="27" xfId="45" applyNumberFormat="1" applyFont="1" applyBorder="1" applyAlignment="1">
      <alignment horizontal="center" vertical="center" shrinkToFit="1"/>
    </xf>
    <xf numFmtId="0" fontId="20" fillId="0" borderId="10" xfId="43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18" xfId="43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vertical="center"/>
    </xf>
    <xf numFmtId="0" fontId="20" fillId="0" borderId="0" xfId="43" applyFont="1" applyFill="1" applyAlignment="1">
      <alignment vertical="center"/>
    </xf>
    <xf numFmtId="0" fontId="20" fillId="0" borderId="0" xfId="43" applyFont="1" applyFill="1" applyAlignment="1">
      <alignment horizontal="center" vertical="center"/>
    </xf>
    <xf numFmtId="0" fontId="20" fillId="0" borderId="0" xfId="43" applyFont="1" applyFill="1" applyBorder="1" applyAlignment="1">
      <alignment vertical="center"/>
    </xf>
    <xf numFmtId="0" fontId="20" fillId="0" borderId="0" xfId="43" applyFont="1" applyAlignment="1">
      <alignment vertical="center"/>
    </xf>
    <xf numFmtId="0" fontId="20" fillId="0" borderId="0" xfId="43" applyFont="1" applyFill="1" applyBorder="1" applyAlignment="1">
      <alignment horizontal="center" vertical="center"/>
    </xf>
    <xf numFmtId="0" fontId="20" fillId="0" borderId="10" xfId="43" applyFont="1" applyBorder="1" applyAlignment="1">
      <alignment vertical="center"/>
    </xf>
    <xf numFmtId="0" fontId="20" fillId="0" borderId="10" xfId="43" applyFont="1" applyFill="1" applyBorder="1" applyAlignment="1">
      <alignment horizontal="center" vertical="center"/>
    </xf>
    <xf numFmtId="0" fontId="20" fillId="0" borderId="0" xfId="43" applyFont="1" applyAlignment="1">
      <alignment horizontal="center" vertical="center"/>
    </xf>
    <xf numFmtId="20" fontId="20" fillId="0" borderId="0" xfId="43" applyNumberFormat="1" applyFont="1" applyFill="1" applyBorder="1" applyAlignment="1">
      <alignment horizontal="center" vertical="center"/>
    </xf>
    <xf numFmtId="20" fontId="20" fillId="0" borderId="0" xfId="43" applyNumberFormat="1" applyFont="1" applyFill="1" applyAlignment="1">
      <alignment horizontal="center" vertical="center"/>
    </xf>
    <xf numFmtId="20" fontId="20" fillId="0" borderId="0" xfId="43" applyNumberFormat="1" applyFont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0" fillId="0" borderId="28" xfId="44" applyFont="1" applyBorder="1" applyAlignment="1" applyProtection="1">
      <alignment horizontal="center" vertical="center" shrinkToFit="1"/>
    </xf>
    <xf numFmtId="0" fontId="21" fillId="26" borderId="0" xfId="45" applyFont="1" applyFill="1" applyBorder="1" applyAlignment="1">
      <alignment vertical="center" shrinkToFit="1"/>
    </xf>
    <xf numFmtId="20" fontId="21" fillId="0" borderId="0" xfId="45" applyNumberFormat="1" applyFont="1" applyBorder="1" applyAlignment="1">
      <alignment vertical="center" shrinkToFit="1"/>
    </xf>
    <xf numFmtId="0" fontId="21" fillId="26" borderId="0" xfId="45" applyFont="1" applyFill="1" applyBorder="1" applyAlignment="1">
      <alignment horizontal="center" vertical="center" shrinkToFit="1"/>
    </xf>
    <xf numFmtId="20" fontId="21" fillId="0" borderId="0" xfId="45" applyNumberFormat="1" applyFont="1" applyFill="1" applyBorder="1" applyAlignment="1">
      <alignment horizontal="center" vertical="center" shrinkToFit="1"/>
    </xf>
    <xf numFmtId="176" fontId="21" fillId="0" borderId="0" xfId="0" applyNumberFormat="1" applyFont="1" applyBorder="1" applyAlignment="1">
      <alignment horizontal="center" vertical="center" shrinkToFit="1"/>
    </xf>
    <xf numFmtId="176" fontId="21" fillId="0" borderId="0" xfId="0" applyNumberFormat="1" applyFont="1" applyBorder="1" applyAlignment="1">
      <alignment vertical="center" shrinkToFit="1"/>
    </xf>
    <xf numFmtId="0" fontId="1" fillId="0" borderId="0" xfId="45" applyBorder="1" applyAlignment="1">
      <alignment vertical="center" shrinkToFit="1"/>
    </xf>
    <xf numFmtId="0" fontId="33" fillId="0" borderId="10" xfId="42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" fillId="0" borderId="0" xfId="44" applyBorder="1" applyAlignment="1" applyProtection="1">
      <alignment horizontal="center" vertical="center" shrinkToFit="1"/>
    </xf>
    <xf numFmtId="0" fontId="20" fillId="0" borderId="0" xfId="44" applyFont="1" applyFill="1" applyBorder="1" applyAlignment="1" applyProtection="1">
      <alignment horizontal="center" vertical="center" shrinkToFit="1"/>
    </xf>
    <xf numFmtId="0" fontId="20" fillId="0" borderId="29" xfId="44" applyFont="1" applyFill="1" applyBorder="1" applyAlignment="1" applyProtection="1">
      <alignment horizontal="center" vertical="center" shrinkToFit="1"/>
    </xf>
    <xf numFmtId="0" fontId="20" fillId="0" borderId="11" xfId="44" applyFont="1" applyFill="1" applyBorder="1" applyAlignment="1" applyProtection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33" fillId="0" borderId="18" xfId="42" applyFont="1" applyBorder="1" applyAlignment="1">
      <alignment horizontal="center" vertical="center" shrinkToFit="1"/>
    </xf>
    <xf numFmtId="0" fontId="20" fillId="0" borderId="0" xfId="0" applyFont="1" applyBorder="1" applyAlignment="1" applyProtection="1">
      <alignment vertical="center" shrinkToFit="1"/>
    </xf>
    <xf numFmtId="0" fontId="28" fillId="0" borderId="0" xfId="42" applyFont="1" applyFill="1" applyBorder="1" applyAlignment="1">
      <alignment horizontal="center" vertical="top" textRotation="255" indent="1" shrinkToFit="1"/>
    </xf>
    <xf numFmtId="0" fontId="33" fillId="0" borderId="0" xfId="42" applyFont="1" applyFill="1" applyBorder="1" applyAlignment="1"/>
    <xf numFmtId="0" fontId="33" fillId="0" borderId="0" xfId="42" applyFont="1" applyBorder="1" applyAlignment="1">
      <alignment horizontal="left"/>
    </xf>
    <xf numFmtId="49" fontId="33" fillId="0" borderId="0" xfId="42" applyNumberFormat="1" applyFont="1" applyBorder="1" applyAlignment="1">
      <alignment vertical="center" shrinkToFit="1"/>
    </xf>
    <xf numFmtId="0" fontId="33" fillId="0" borderId="0" xfId="42" applyFont="1" applyBorder="1" applyAlignment="1">
      <alignment vertical="center"/>
    </xf>
    <xf numFmtId="0" fontId="0" fillId="0" borderId="0" xfId="0" applyBorder="1" applyAlignment="1">
      <alignment vertical="center" shrinkToFit="1"/>
    </xf>
    <xf numFmtId="38" fontId="0" fillId="0" borderId="10" xfId="33" applyFont="1" applyFill="1" applyBorder="1">
      <alignment vertical="center"/>
    </xf>
    <xf numFmtId="38" fontId="0" fillId="0" borderId="0" xfId="33" applyFont="1" applyFill="1" applyBorder="1">
      <alignment vertical="center"/>
    </xf>
    <xf numFmtId="0" fontId="0" fillId="0" borderId="0" xfId="0" applyFont="1" applyFill="1" applyBorder="1">
      <alignment vertical="center"/>
    </xf>
    <xf numFmtId="0" fontId="20" fillId="0" borderId="0" xfId="0" quotePrefix="1" applyFont="1" applyFill="1" applyBorder="1" applyAlignment="1" applyProtection="1">
      <alignment horizontal="center" vertical="center" shrinkToFit="1"/>
    </xf>
    <xf numFmtId="0" fontId="35" fillId="0" borderId="0" xfId="42" applyFont="1" applyAlignment="1">
      <alignment horizontal="left"/>
    </xf>
    <xf numFmtId="177" fontId="20" fillId="0" borderId="10" xfId="43" applyNumberFormat="1" applyFont="1" applyBorder="1" applyAlignment="1">
      <alignment horizontal="center" vertical="center"/>
    </xf>
    <xf numFmtId="177" fontId="20" fillId="0" borderId="30" xfId="43" applyNumberFormat="1" applyFont="1" applyBorder="1" applyAlignment="1">
      <alignment horizontal="center" vertical="center"/>
    </xf>
    <xf numFmtId="0" fontId="20" fillId="0" borderId="31" xfId="44" applyFont="1" applyBorder="1" applyAlignment="1" applyProtection="1">
      <alignment shrinkToFit="1"/>
    </xf>
    <xf numFmtId="0" fontId="20" fillId="0" borderId="0" xfId="44" applyFont="1" applyBorder="1" applyAlignment="1" applyProtection="1">
      <alignment horizontal="right" vertical="center" shrinkToFit="1"/>
    </xf>
    <xf numFmtId="0" fontId="20" fillId="0" borderId="19" xfId="44" applyFont="1" applyBorder="1" applyAlignment="1" applyProtection="1">
      <alignment shrinkToFit="1"/>
    </xf>
    <xf numFmtId="0" fontId="20" fillId="0" borderId="32" xfId="44" applyFont="1" applyFill="1" applyBorder="1" applyAlignment="1" applyProtection="1">
      <alignment horizontal="right" vertical="center" shrinkToFit="1"/>
    </xf>
    <xf numFmtId="0" fontId="20" fillId="0" borderId="32" xfId="0" quotePrefix="1" applyFont="1" applyFill="1" applyBorder="1" applyAlignment="1" applyProtection="1">
      <alignment horizontal="center" vertical="center" shrinkToFit="1"/>
    </xf>
    <xf numFmtId="0" fontId="20" fillId="0" borderId="32" xfId="0" applyFont="1" applyFill="1" applyBorder="1" applyAlignment="1" applyProtection="1">
      <alignment horizontal="center" vertical="center" shrinkToFit="1"/>
    </xf>
    <xf numFmtId="0" fontId="20" fillId="0" borderId="20" xfId="0" applyFont="1" applyFill="1" applyBorder="1" applyAlignment="1" applyProtection="1">
      <alignment horizontal="center" vertical="center" shrinkToFit="1"/>
    </xf>
    <xf numFmtId="0" fontId="20" fillId="0" borderId="23" xfId="0" applyFont="1" applyFill="1" applyBorder="1" applyAlignment="1" applyProtection="1">
      <alignment horizontal="center" vertical="center" shrinkToFit="1"/>
    </xf>
    <xf numFmtId="0" fontId="20" fillId="0" borderId="16" xfId="0" applyFont="1" applyFill="1" applyBorder="1" applyAlignment="1" applyProtection="1">
      <alignment horizontal="center" vertical="center" shrinkToFit="1"/>
    </xf>
    <xf numFmtId="0" fontId="20" fillId="0" borderId="14" xfId="0" quotePrefix="1" applyFont="1" applyFill="1" applyBorder="1" applyAlignment="1" applyProtection="1">
      <alignment horizontal="center" vertical="center" shrinkToFit="1"/>
    </xf>
    <xf numFmtId="0" fontId="20" fillId="0" borderId="33" xfId="0" applyFont="1" applyFill="1" applyBorder="1" applyAlignment="1" applyProtection="1">
      <alignment horizontal="center" vertical="center" shrinkToFit="1"/>
    </xf>
    <xf numFmtId="0" fontId="20" fillId="0" borderId="18" xfId="0" applyFont="1" applyFill="1" applyBorder="1" applyAlignment="1" applyProtection="1">
      <alignment horizontal="center" vertical="center" shrinkToFit="1"/>
    </xf>
    <xf numFmtId="0" fontId="20" fillId="0" borderId="34" xfId="0" applyFont="1" applyFill="1" applyBorder="1" applyAlignment="1" applyProtection="1">
      <alignment horizontal="center" vertical="center" shrinkToFit="1"/>
    </xf>
    <xf numFmtId="0" fontId="33" fillId="0" borderId="13" xfId="42" applyFont="1" applyBorder="1" applyAlignment="1">
      <alignment horizontal="center" shrinkToFit="1"/>
    </xf>
    <xf numFmtId="0" fontId="33" fillId="0" borderId="35" xfId="42" applyFont="1" applyBorder="1" applyAlignment="1">
      <alignment vertical="center" shrinkToFit="1"/>
    </xf>
    <xf numFmtId="0" fontId="35" fillId="0" borderId="0" xfId="42" applyFont="1" applyBorder="1" applyAlignment="1">
      <alignment vertical="center" wrapText="1"/>
    </xf>
    <xf numFmtId="0" fontId="20" fillId="0" borderId="0" xfId="44" applyFont="1" applyAlignment="1" applyProtection="1">
      <alignment horizontal="left" vertical="center" shrinkToFit="1"/>
    </xf>
    <xf numFmtId="0" fontId="0" fillId="0" borderId="0" xfId="44" applyFont="1" applyAlignment="1" applyProtection="1">
      <alignment horizontal="center" vertical="center" shrinkToFit="1"/>
    </xf>
    <xf numFmtId="0" fontId="33" fillId="0" borderId="24" xfId="42" applyFont="1" applyBorder="1" applyAlignment="1">
      <alignment vertical="center" shrinkToFit="1"/>
    </xf>
    <xf numFmtId="177" fontId="20" fillId="0" borderId="27" xfId="43" applyNumberFormat="1" applyFont="1" applyBorder="1" applyAlignment="1">
      <alignment horizontal="center" vertical="center"/>
    </xf>
    <xf numFmtId="177" fontId="20" fillId="0" borderId="36" xfId="43" applyNumberFormat="1" applyFont="1" applyBorder="1" applyAlignment="1">
      <alignment horizontal="center" vertical="center"/>
    </xf>
    <xf numFmtId="0" fontId="33" fillId="0" borderId="0" xfId="42" applyFont="1" applyBorder="1" applyAlignment="1">
      <alignment horizontal="right"/>
    </xf>
    <xf numFmtId="0" fontId="20" fillId="0" borderId="32" xfId="44" applyFont="1" applyBorder="1" applyAlignment="1" applyProtection="1">
      <alignment horizontal="right" vertical="center" shrinkToFit="1"/>
    </xf>
    <xf numFmtId="0" fontId="20" fillId="0" borderId="37" xfId="0" applyFont="1" applyBorder="1" applyAlignment="1" applyProtection="1">
      <alignment horizontal="center" vertical="center" shrinkToFit="1"/>
    </xf>
    <xf numFmtId="0" fontId="20" fillId="0" borderId="32" xfId="0" quotePrefix="1" applyFont="1" applyBorder="1" applyAlignment="1" applyProtection="1">
      <alignment horizontal="center" vertical="center" shrinkToFit="1"/>
    </xf>
    <xf numFmtId="0" fontId="20" fillId="0" borderId="32" xfId="0" applyFont="1" applyBorder="1" applyAlignment="1" applyProtection="1">
      <alignment horizontal="center" vertical="center" shrinkToFit="1"/>
    </xf>
    <xf numFmtId="0" fontId="20" fillId="0" borderId="20" xfId="0" applyFont="1" applyBorder="1" applyAlignment="1" applyProtection="1">
      <alignment horizontal="center" vertical="center" shrinkToFit="1"/>
    </xf>
    <xf numFmtId="0" fontId="20" fillId="0" borderId="23" xfId="0" applyFont="1" applyBorder="1" applyAlignment="1" applyProtection="1">
      <alignment horizontal="center" vertical="center" shrinkToFit="1"/>
    </xf>
    <xf numFmtId="0" fontId="20" fillId="0" borderId="33" xfId="0" applyFont="1" applyBorder="1" applyAlignment="1" applyProtection="1">
      <alignment horizontal="center" vertical="center" shrinkToFit="1"/>
    </xf>
    <xf numFmtId="0" fontId="33" fillId="0" borderId="18" xfId="42" applyFont="1" applyBorder="1" applyAlignment="1">
      <alignment vertical="center" shrinkToFit="1"/>
    </xf>
    <xf numFmtId="0" fontId="33" fillId="0" borderId="19" xfId="42" applyFont="1" applyBorder="1" applyAlignment="1">
      <alignment vertical="center" shrinkToFit="1"/>
    </xf>
    <xf numFmtId="0" fontId="31" fillId="0" borderId="0" xfId="42" applyFont="1" applyBorder="1" applyAlignment="1">
      <alignment vertical="center"/>
    </xf>
    <xf numFmtId="0" fontId="28" fillId="0" borderId="0" xfId="42" applyFont="1" applyBorder="1" applyAlignment="1">
      <alignment vertical="center" shrinkToFit="1"/>
    </xf>
    <xf numFmtId="0" fontId="0" fillId="0" borderId="10" xfId="0" applyFill="1" applyBorder="1">
      <alignment vertical="center"/>
    </xf>
    <xf numFmtId="38" fontId="0" fillId="0" borderId="0" xfId="0" applyNumberFormat="1" applyAlignment="1">
      <alignment horizontal="left" vertical="center"/>
    </xf>
    <xf numFmtId="0" fontId="21" fillId="0" borderId="27" xfId="45" applyFont="1" applyFill="1" applyBorder="1" applyAlignment="1">
      <alignment vertical="center" shrinkToFit="1"/>
    </xf>
    <xf numFmtId="0" fontId="20" fillId="0" borderId="38" xfId="44" applyFont="1" applyBorder="1" applyAlignment="1" applyProtection="1">
      <alignment shrinkToFit="1"/>
    </xf>
    <xf numFmtId="0" fontId="33" fillId="0" borderId="13" xfId="42" applyFont="1" applyBorder="1" applyAlignment="1">
      <alignment vertical="center" shrinkToFit="1"/>
    </xf>
    <xf numFmtId="0" fontId="33" fillId="0" borderId="19" xfId="42" applyFont="1" applyBorder="1" applyAlignment="1">
      <alignment shrinkToFit="1"/>
    </xf>
    <xf numFmtId="0" fontId="33" fillId="0" borderId="35" xfId="42" applyFont="1" applyBorder="1" applyAlignment="1">
      <alignment shrinkToFit="1"/>
    </xf>
    <xf numFmtId="0" fontId="33" fillId="0" borderId="24" xfId="42" applyFont="1" applyBorder="1" applyAlignment="1">
      <alignment shrinkToFit="1"/>
    </xf>
    <xf numFmtId="49" fontId="33" fillId="0" borderId="35" xfId="42" applyNumberFormat="1" applyFont="1" applyBorder="1" applyAlignment="1">
      <alignment vertical="center" shrinkToFit="1"/>
    </xf>
    <xf numFmtId="0" fontId="32" fillId="0" borderId="18" xfId="42" applyFont="1" applyBorder="1" applyAlignment="1">
      <alignment shrinkToFit="1"/>
    </xf>
    <xf numFmtId="0" fontId="32" fillId="0" borderId="35" xfId="42" applyFont="1" applyBorder="1" applyAlignment="1">
      <alignment shrinkToFit="1"/>
    </xf>
    <xf numFmtId="0" fontId="27" fillId="0" borderId="19" xfId="42" applyBorder="1" applyAlignment="1"/>
    <xf numFmtId="0" fontId="33" fillId="0" borderId="19" xfId="42" applyFont="1" applyBorder="1" applyAlignment="1">
      <alignment horizontal="right"/>
    </xf>
    <xf numFmtId="0" fontId="33" fillId="0" borderId="19" xfId="42" applyFont="1" applyBorder="1" applyAlignment="1">
      <alignment horizontal="left"/>
    </xf>
    <xf numFmtId="0" fontId="27" fillId="0" borderId="18" xfId="42" applyBorder="1" applyAlignment="1"/>
    <xf numFmtId="0" fontId="26" fillId="0" borderId="0" xfId="42" applyFont="1" applyBorder="1" applyAlignment="1">
      <alignment vertical="center" wrapText="1"/>
    </xf>
    <xf numFmtId="0" fontId="28" fillId="0" borderId="0" xfId="42" applyFont="1" applyBorder="1" applyAlignment="1">
      <alignment horizontal="left" vertical="top" wrapText="1"/>
    </xf>
    <xf numFmtId="0" fontId="33" fillId="0" borderId="18" xfId="42" applyFont="1" applyBorder="1" applyAlignment="1"/>
    <xf numFmtId="0" fontId="27" fillId="0" borderId="35" xfId="42" applyBorder="1" applyAlignment="1"/>
    <xf numFmtId="0" fontId="35" fillId="0" borderId="13" xfId="42" applyFont="1" applyBorder="1" applyAlignment="1">
      <alignment vertical="center" wrapText="1"/>
    </xf>
    <xf numFmtId="0" fontId="35" fillId="0" borderId="15" xfId="42" applyFont="1" applyBorder="1" applyAlignment="1">
      <alignment vertical="center" wrapText="1"/>
    </xf>
    <xf numFmtId="0" fontId="32" fillId="0" borderId="15" xfId="42" applyFont="1" applyBorder="1" applyAlignment="1">
      <alignment shrinkToFit="1"/>
    </xf>
    <xf numFmtId="0" fontId="37" fillId="0" borderId="0" xfId="0" applyFont="1" applyBorder="1" applyAlignment="1">
      <alignment horizontal="center" vertical="top" textRotation="255"/>
    </xf>
    <xf numFmtId="0" fontId="0" fillId="0" borderId="0" xfId="0" applyAlignment="1">
      <alignment vertical="center" textRotation="255"/>
    </xf>
    <xf numFmtId="0" fontId="0" fillId="0" borderId="10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38" fillId="0" borderId="0" xfId="0" applyFont="1" applyAlignment="1">
      <alignment horizontal="center" vertical="center" textRotation="255"/>
    </xf>
    <xf numFmtId="0" fontId="0" fillId="0" borderId="0" xfId="0" applyAlignment="1">
      <alignment vertical="center"/>
    </xf>
    <xf numFmtId="0" fontId="38" fillId="0" borderId="0" xfId="0" applyFont="1" applyBorder="1" applyAlignment="1">
      <alignment horizontal="center" vertical="center" textRotation="255"/>
    </xf>
    <xf numFmtId="0" fontId="0" fillId="0" borderId="36" xfId="0" applyBorder="1" applyAlignment="1">
      <alignment vertical="center" textRotation="255"/>
    </xf>
    <xf numFmtId="0" fontId="0" fillId="0" borderId="0" xfId="0" applyBorder="1" applyAlignment="1">
      <alignment vertical="center" textRotation="255"/>
    </xf>
    <xf numFmtId="0" fontId="0" fillId="0" borderId="10" xfId="0" applyBorder="1" applyAlignment="1">
      <alignment vertical="top" textRotation="255"/>
    </xf>
    <xf numFmtId="0" fontId="0" fillId="0" borderId="0" xfId="0" applyAlignment="1">
      <alignment vertical="top" textRotation="255"/>
    </xf>
    <xf numFmtId="38" fontId="0" fillId="0" borderId="10" xfId="0" applyNumberFormat="1" applyBorder="1" applyAlignment="1">
      <alignment horizontal="center" vertical="top" textRotation="255"/>
    </xf>
    <xf numFmtId="38" fontId="0" fillId="0" borderId="10" xfId="0" applyNumberFormat="1" applyBorder="1" applyAlignment="1">
      <alignment vertical="top" textRotation="255"/>
    </xf>
    <xf numFmtId="0" fontId="21" fillId="33" borderId="10" xfId="45" applyFont="1" applyFill="1" applyBorder="1" applyAlignment="1">
      <alignment vertical="center" shrinkToFit="1"/>
    </xf>
    <xf numFmtId="0" fontId="21" fillId="33" borderId="10" xfId="45" applyFont="1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/>
    </xf>
    <xf numFmtId="0" fontId="0" fillId="34" borderId="27" xfId="0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Fill="1" applyBorder="1">
      <alignment vertical="center"/>
    </xf>
    <xf numFmtId="0" fontId="0" fillId="35" borderId="10" xfId="0" applyFill="1" applyBorder="1" applyAlignment="1">
      <alignment horizontal="center" vertical="center"/>
    </xf>
    <xf numFmtId="0" fontId="0" fillId="35" borderId="10" xfId="0" applyFont="1" applyFill="1" applyBorder="1" applyAlignment="1">
      <alignment horizontal="center" vertical="center"/>
    </xf>
    <xf numFmtId="178" fontId="0" fillId="0" borderId="0" xfId="0" applyNumberFormat="1" applyAlignment="1">
      <alignment vertical="center"/>
    </xf>
    <xf numFmtId="0" fontId="0" fillId="36" borderId="27" xfId="0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0" fillId="0" borderId="25" xfId="0" applyFont="1" applyFill="1" applyBorder="1" applyAlignment="1">
      <alignment horizontal="center" vertical="center"/>
    </xf>
    <xf numFmtId="0" fontId="20" fillId="0" borderId="41" xfId="0" applyFont="1" applyFill="1" applyBorder="1" applyAlignment="1">
      <alignment horizontal="center" vertical="center"/>
    </xf>
    <xf numFmtId="0" fontId="20" fillId="0" borderId="26" xfId="0" applyFont="1" applyFill="1" applyBorder="1" applyAlignment="1">
      <alignment horizontal="center" vertical="center"/>
    </xf>
    <xf numFmtId="0" fontId="20" fillId="33" borderId="41" xfId="0" applyFont="1" applyFill="1" applyBorder="1" applyAlignment="1">
      <alignment horizontal="center" vertical="center"/>
    </xf>
    <xf numFmtId="0" fontId="20" fillId="33" borderId="26" xfId="0" applyFont="1" applyFill="1" applyBorder="1" applyAlignment="1">
      <alignment horizontal="center" vertical="center"/>
    </xf>
    <xf numFmtId="0" fontId="20" fillId="33" borderId="25" xfId="0" applyFont="1" applyFill="1" applyBorder="1" applyAlignment="1">
      <alignment horizontal="center" vertical="center"/>
    </xf>
    <xf numFmtId="0" fontId="0" fillId="0" borderId="25" xfId="43" applyNumberFormat="1" applyFont="1" applyFill="1" applyBorder="1" applyAlignment="1">
      <alignment horizontal="center" vertical="center"/>
    </xf>
    <xf numFmtId="49" fontId="0" fillId="0" borderId="25" xfId="43" applyNumberFormat="1" applyFont="1" applyFill="1" applyBorder="1" applyAlignment="1">
      <alignment horizontal="center" vertical="center"/>
    </xf>
    <xf numFmtId="49" fontId="0" fillId="0" borderId="26" xfId="43" applyNumberFormat="1" applyFont="1" applyFill="1" applyBorder="1" applyAlignment="1">
      <alignment horizontal="center" vertical="center"/>
    </xf>
    <xf numFmtId="49" fontId="0" fillId="0" borderId="35" xfId="43" applyNumberFormat="1" applyFont="1" applyFill="1" applyBorder="1" applyAlignment="1">
      <alignment horizontal="center" vertical="center"/>
    </xf>
    <xf numFmtId="49" fontId="0" fillId="0" borderId="24" xfId="43" applyNumberFormat="1" applyFont="1" applyFill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20" fillId="0" borderId="0" xfId="44" applyFont="1" applyBorder="1" applyAlignment="1" applyProtection="1">
      <alignment shrinkToFit="1"/>
    </xf>
    <xf numFmtId="0" fontId="20" fillId="0" borderId="17" xfId="0" applyFont="1" applyFill="1" applyBorder="1" applyAlignment="1" applyProtection="1">
      <alignment horizontal="center" vertical="center" shrinkToFit="1"/>
    </xf>
    <xf numFmtId="0" fontId="20" fillId="0" borderId="15" xfId="0" applyFont="1" applyFill="1" applyBorder="1" applyAlignment="1" applyProtection="1">
      <alignment horizontal="center" vertical="center" shrinkToFit="1"/>
    </xf>
    <xf numFmtId="0" fontId="20" fillId="0" borderId="13" xfId="0" applyFont="1" applyFill="1" applyBorder="1" applyAlignment="1" applyProtection="1">
      <alignment horizontal="center" vertical="center" shrinkToFit="1"/>
    </xf>
    <xf numFmtId="0" fontId="20" fillId="0" borderId="42" xfId="44" applyFont="1" applyBorder="1" applyAlignment="1" applyProtection="1">
      <alignment horizontal="right" vertical="center" shrinkToFit="1"/>
    </xf>
    <xf numFmtId="0" fontId="20" fillId="0" borderId="42" xfId="44" applyFont="1" applyFill="1" applyBorder="1" applyAlignment="1" applyProtection="1">
      <alignment horizontal="right" vertical="center" shrinkToFit="1"/>
    </xf>
    <xf numFmtId="0" fontId="33" fillId="0" borderId="0" xfId="42" applyFont="1" applyBorder="1" applyAlignment="1">
      <alignment horizontal="center" vertical="top" textRotation="255" indent="1" shrinkToFit="1"/>
    </xf>
    <xf numFmtId="0" fontId="33" fillId="0" borderId="14" xfId="42" applyFont="1" applyBorder="1" applyAlignment="1">
      <alignment shrinkToFit="1"/>
    </xf>
    <xf numFmtId="0" fontId="33" fillId="0" borderId="14" xfId="42" applyFont="1" applyBorder="1" applyAlignment="1">
      <alignment horizontal="center" shrinkToFit="1"/>
    </xf>
    <xf numFmtId="0" fontId="33" fillId="0" borderId="14" xfId="42" applyFont="1" applyBorder="1" applyAlignment="1">
      <alignment horizontal="right" vertical="center" shrinkToFit="1"/>
    </xf>
    <xf numFmtId="0" fontId="33" fillId="0" borderId="15" xfId="42" applyFont="1" applyBorder="1" applyAlignment="1">
      <alignment horizontal="center" shrinkToFit="1"/>
    </xf>
    <xf numFmtId="0" fontId="33" fillId="0" borderId="16" xfId="42" applyFont="1" applyBorder="1" applyAlignment="1">
      <alignment horizontal="right" vertical="center" shrinkToFit="1"/>
    </xf>
    <xf numFmtId="0" fontId="33" fillId="0" borderId="16" xfId="42" applyFont="1" applyBorder="1" applyAlignment="1">
      <alignment shrinkToFit="1"/>
    </xf>
    <xf numFmtId="0" fontId="33" fillId="0" borderId="15" xfId="42" applyFont="1" applyBorder="1" applyAlignment="1">
      <alignment shrinkToFit="1"/>
    </xf>
    <xf numFmtId="0" fontId="32" fillId="0" borderId="14" xfId="42" applyFont="1" applyBorder="1" applyAlignment="1">
      <alignment shrinkToFit="1"/>
    </xf>
    <xf numFmtId="0" fontId="31" fillId="0" borderId="19" xfId="42" applyFont="1" applyBorder="1" applyAlignment="1">
      <alignment vertical="center"/>
    </xf>
    <xf numFmtId="0" fontId="31" fillId="0" borderId="24" xfId="42" applyFont="1" applyBorder="1" applyAlignment="1">
      <alignment vertical="center"/>
    </xf>
    <xf numFmtId="0" fontId="31" fillId="0" borderId="13" xfId="42" applyFont="1" applyBorder="1" applyAlignment="1">
      <alignment vertical="center"/>
    </xf>
    <xf numFmtId="0" fontId="30" fillId="0" borderId="0" xfId="42" applyFont="1" applyBorder="1" applyAlignment="1">
      <alignment vertical="center" wrapText="1"/>
    </xf>
    <xf numFmtId="0" fontId="35" fillId="0" borderId="0" xfId="42" applyFont="1" applyBorder="1" applyAlignment="1">
      <alignment vertical="center"/>
    </xf>
    <xf numFmtId="49" fontId="33" fillId="0" borderId="0" xfId="42" applyNumberFormat="1" applyFont="1" applyFill="1" applyBorder="1" applyAlignment="1">
      <alignment horizontal="center" vertical="center"/>
    </xf>
    <xf numFmtId="49" fontId="33" fillId="0" borderId="0" xfId="42" applyNumberFormat="1" applyFont="1" applyAlignment="1">
      <alignment horizontal="left"/>
    </xf>
    <xf numFmtId="49" fontId="33" fillId="0" borderId="0" xfId="42" applyNumberFormat="1" applyFont="1" applyAlignment="1">
      <alignment horizontal="center" vertical="center"/>
    </xf>
    <xf numFmtId="49" fontId="33" fillId="0" borderId="0" xfId="42" applyNumberFormat="1" applyFont="1" applyAlignment="1"/>
    <xf numFmtId="49" fontId="33" fillId="0" borderId="0" xfId="42" applyNumberFormat="1" applyFont="1">
      <alignment vertical="center"/>
    </xf>
    <xf numFmtId="0" fontId="37" fillId="0" borderId="18" xfId="0" applyFont="1" applyBorder="1" applyAlignment="1">
      <alignment horizontal="center" vertical="top" textRotation="255"/>
    </xf>
    <xf numFmtId="0" fontId="33" fillId="0" borderId="0" xfId="42" applyFont="1" applyAlignment="1">
      <alignment horizontal="center" shrinkToFit="1"/>
    </xf>
    <xf numFmtId="0" fontId="0" fillId="0" borderId="0" xfId="0" applyAlignment="1">
      <alignment vertical="center" textRotation="255" shrinkToFit="1"/>
    </xf>
    <xf numFmtId="0" fontId="21" fillId="33" borderId="27" xfId="45" applyFont="1" applyFill="1" applyBorder="1" applyAlignment="1">
      <alignment horizontal="center" vertical="center" shrinkToFit="1"/>
    </xf>
    <xf numFmtId="0" fontId="0" fillId="34" borderId="10" xfId="0" applyFill="1" applyBorder="1" applyAlignment="1">
      <alignment horizontal="center" vertical="center"/>
    </xf>
    <xf numFmtId="0" fontId="0" fillId="36" borderId="10" xfId="0" applyFill="1" applyBorder="1" applyAlignment="1">
      <alignment horizontal="center" vertical="center"/>
    </xf>
    <xf numFmtId="0" fontId="21" fillId="33" borderId="27" xfId="45" applyFont="1" applyFill="1" applyBorder="1" applyAlignment="1">
      <alignment horizontal="center" vertical="center" shrinkToFit="1"/>
    </xf>
    <xf numFmtId="0" fontId="28" fillId="0" borderId="0" xfId="42" applyFont="1" applyBorder="1" applyAlignment="1">
      <alignment horizontal="center" vertical="center" shrinkToFit="1"/>
    </xf>
    <xf numFmtId="0" fontId="33" fillId="0" borderId="0" xfId="42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20" fillId="0" borderId="25" xfId="43" applyFont="1" applyFill="1" applyBorder="1" applyAlignment="1">
      <alignment horizontal="center" vertical="center"/>
    </xf>
    <xf numFmtId="49" fontId="1" fillId="0" borderId="35" xfId="43" applyNumberFormat="1" applyFont="1" applyFill="1" applyBorder="1" applyAlignment="1">
      <alignment horizontal="center" vertical="center"/>
    </xf>
    <xf numFmtId="49" fontId="1" fillId="0" borderId="24" xfId="43" applyNumberFormat="1" applyFont="1" applyFill="1" applyBorder="1" applyAlignment="1">
      <alignment horizontal="center" vertical="center"/>
    </xf>
    <xf numFmtId="49" fontId="1" fillId="33" borderId="25" xfId="43" applyNumberFormat="1" applyFont="1" applyFill="1" applyBorder="1" applyAlignment="1">
      <alignment horizontal="center" vertical="center"/>
    </xf>
    <xf numFmtId="49" fontId="1" fillId="33" borderId="26" xfId="43" applyNumberFormat="1" applyFont="1" applyFill="1" applyBorder="1" applyAlignment="1">
      <alignment horizontal="center" vertical="center"/>
    </xf>
    <xf numFmtId="0" fontId="24" fillId="0" borderId="41" xfId="45" applyFont="1" applyFill="1" applyBorder="1" applyAlignment="1">
      <alignment vertical="center" shrinkToFit="1"/>
    </xf>
    <xf numFmtId="0" fontId="20" fillId="33" borderId="0" xfId="0" quotePrefix="1" applyFont="1" applyFill="1" applyBorder="1" applyAlignment="1" applyProtection="1">
      <alignment horizontal="center" vertical="center" shrinkToFit="1"/>
    </xf>
    <xf numFmtId="0" fontId="20" fillId="33" borderId="34" xfId="0" applyFont="1" applyFill="1" applyBorder="1" applyAlignment="1" applyProtection="1">
      <alignment horizontal="center" vertical="center" shrinkToFit="1"/>
    </xf>
    <xf numFmtId="0" fontId="20" fillId="33" borderId="14" xfId="0" quotePrefix="1" applyFont="1" applyFill="1" applyBorder="1" applyAlignment="1" applyProtection="1">
      <alignment horizontal="center" vertical="center" shrinkToFit="1"/>
    </xf>
    <xf numFmtId="0" fontId="20" fillId="33" borderId="33" xfId="0" applyFont="1" applyFill="1" applyBorder="1" applyAlignment="1" applyProtection="1">
      <alignment horizontal="center" vertical="center" shrinkToFit="1"/>
    </xf>
    <xf numFmtId="0" fontId="20" fillId="33" borderId="32" xfId="0" quotePrefix="1" applyFont="1" applyFill="1" applyBorder="1" applyAlignment="1" applyProtection="1">
      <alignment horizontal="center" vertical="center" shrinkToFit="1"/>
    </xf>
    <xf numFmtId="0" fontId="20" fillId="33" borderId="43" xfId="0" applyFont="1" applyFill="1" applyBorder="1" applyAlignment="1" applyProtection="1">
      <alignment horizontal="center" vertical="center" shrinkToFit="1"/>
    </xf>
    <xf numFmtId="0" fontId="20" fillId="33" borderId="22" xfId="0" applyFont="1" applyFill="1" applyBorder="1" applyAlignment="1" applyProtection="1">
      <alignment horizontal="center" vertical="center" shrinkToFit="1"/>
    </xf>
    <xf numFmtId="0" fontId="20" fillId="33" borderId="17" xfId="0" applyFont="1" applyFill="1" applyBorder="1" applyAlignment="1" applyProtection="1">
      <alignment horizontal="center" vertical="center" shrinkToFit="1"/>
    </xf>
    <xf numFmtId="0" fontId="20" fillId="33" borderId="37" xfId="0" applyFont="1" applyFill="1" applyBorder="1" applyAlignment="1" applyProtection="1">
      <alignment horizontal="center" vertical="center" shrinkToFit="1"/>
    </xf>
    <xf numFmtId="0" fontId="33" fillId="0" borderId="19" xfId="42" applyFont="1" applyBorder="1" applyAlignment="1">
      <alignment horizontal="left" shrinkToFit="1"/>
    </xf>
    <xf numFmtId="0" fontId="33" fillId="0" borderId="16" xfId="42" applyFont="1" applyBorder="1" applyAlignment="1">
      <alignment horizontal="center" vertical="center" shrinkToFit="1"/>
    </xf>
    <xf numFmtId="0" fontId="33" fillId="0" borderId="14" xfId="42" applyFont="1" applyBorder="1" applyAlignment="1">
      <alignment vertical="center" shrinkToFit="1"/>
    </xf>
    <xf numFmtId="0" fontId="33" fillId="0" borderId="14" xfId="42" applyFont="1" applyBorder="1" applyAlignment="1">
      <alignment horizontal="center" vertical="center" shrinkToFit="1"/>
    </xf>
    <xf numFmtId="49" fontId="33" fillId="0" borderId="18" xfId="42" applyNumberFormat="1" applyFont="1" applyBorder="1" applyAlignment="1">
      <alignment horizontal="center" vertical="center" shrinkToFit="1"/>
    </xf>
    <xf numFmtId="0" fontId="33" fillId="0" borderId="16" xfId="42" applyFont="1" applyBorder="1" applyAlignment="1">
      <alignment vertical="center" shrinkToFit="1"/>
    </xf>
    <xf numFmtId="0" fontId="29" fillId="0" borderId="0" xfId="42" applyFont="1" applyBorder="1" applyAlignment="1">
      <alignment vertical="top" wrapText="1"/>
    </xf>
    <xf numFmtId="0" fontId="32" fillId="0" borderId="16" xfId="42" applyFont="1" applyBorder="1" applyAlignment="1">
      <alignment shrinkToFit="1"/>
    </xf>
    <xf numFmtId="0" fontId="35" fillId="0" borderId="14" xfId="42" applyFont="1" applyBorder="1" applyAlignment="1">
      <alignment vertical="center" wrapText="1"/>
    </xf>
    <xf numFmtId="0" fontId="26" fillId="0" borderId="13" xfId="42" applyFont="1" applyBorder="1" applyAlignment="1">
      <alignment vertical="center" wrapText="1"/>
    </xf>
    <xf numFmtId="0" fontId="26" fillId="0" borderId="15" xfId="42" applyFont="1" applyBorder="1" applyAlignment="1">
      <alignment vertical="center" wrapText="1"/>
    </xf>
    <xf numFmtId="0" fontId="21" fillId="0" borderId="10" xfId="45" applyFont="1" applyFill="1" applyBorder="1" applyAlignment="1">
      <alignment horizontal="center" vertical="center" shrinkToFit="1"/>
    </xf>
    <xf numFmtId="0" fontId="20" fillId="0" borderId="18" xfId="0" applyFont="1" applyBorder="1" applyAlignment="1" applyProtection="1">
      <alignment horizontal="center" vertical="center" shrinkToFit="1"/>
    </xf>
    <xf numFmtId="0" fontId="20" fillId="0" borderId="0" xfId="0" applyFont="1" applyBorder="1" applyAlignment="1" applyProtection="1">
      <alignment horizontal="center" vertical="center" shrinkToFit="1"/>
    </xf>
    <xf numFmtId="0" fontId="20" fillId="0" borderId="34" xfId="0" applyFont="1" applyBorder="1" applyAlignment="1" applyProtection="1">
      <alignment horizontal="center" vertical="center" shrinkToFit="1"/>
    </xf>
    <xf numFmtId="0" fontId="20" fillId="0" borderId="22" xfId="0" applyFont="1" applyBorder="1" applyAlignment="1" applyProtection="1">
      <alignment horizontal="center" vertical="center" shrinkToFit="1"/>
    </xf>
    <xf numFmtId="0" fontId="20" fillId="0" borderId="13" xfId="0" applyFont="1" applyBorder="1" applyAlignment="1" applyProtection="1">
      <alignment horizontal="center" vertical="center" shrinkToFit="1"/>
    </xf>
    <xf numFmtId="0" fontId="20" fillId="0" borderId="14" xfId="0" applyFont="1" applyFill="1" applyBorder="1" applyAlignment="1" applyProtection="1">
      <alignment horizontal="center" vertical="center" shrinkToFit="1"/>
    </xf>
    <xf numFmtId="0" fontId="33" fillId="0" borderId="0" xfId="42" applyFont="1" applyFill="1" applyBorder="1" applyAlignment="1">
      <alignment horizontal="center" vertical="center"/>
    </xf>
    <xf numFmtId="0" fontId="33" fillId="0" borderId="30" xfId="42" applyFont="1" applyBorder="1" applyAlignment="1">
      <alignment horizontal="center" vertical="center"/>
    </xf>
    <xf numFmtId="0" fontId="28" fillId="0" borderId="0" xfId="42" applyFont="1" applyFill="1" applyBorder="1" applyAlignment="1">
      <alignment horizontal="center" vertical="top" textRotation="255" indent="1" shrinkToFit="1"/>
    </xf>
    <xf numFmtId="0" fontId="35" fillId="0" borderId="0" xfId="42" applyFont="1" applyAlignment="1">
      <alignment horizontal="left" vertical="top"/>
    </xf>
    <xf numFmtId="0" fontId="21" fillId="0" borderId="10" xfId="45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top" textRotation="255"/>
    </xf>
    <xf numFmtId="0" fontId="21" fillId="0" borderId="25" xfId="0" applyFont="1" applyFill="1" applyBorder="1" applyAlignment="1">
      <alignment horizontal="center" vertical="center"/>
    </xf>
    <xf numFmtId="0" fontId="21" fillId="0" borderId="26" xfId="0" applyFont="1" applyFill="1" applyBorder="1" applyAlignment="1">
      <alignment horizontal="center" vertical="center"/>
    </xf>
    <xf numFmtId="0" fontId="28" fillId="0" borderId="0" xfId="42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0" fillId="0" borderId="0" xfId="0" applyBorder="1" applyAlignment="1">
      <alignment vertical="top" textRotation="255"/>
    </xf>
    <xf numFmtId="38" fontId="0" fillId="0" borderId="0" xfId="0" applyNumberFormat="1" applyBorder="1" applyAlignment="1">
      <alignment vertical="top" textRotation="255"/>
    </xf>
    <xf numFmtId="38" fontId="0" fillId="0" borderId="0" xfId="0" applyNumberFormat="1" applyBorder="1" applyAlignment="1">
      <alignment horizontal="center" vertical="top" textRotation="255"/>
    </xf>
    <xf numFmtId="0" fontId="20" fillId="24" borderId="25" xfId="43" applyFont="1" applyFill="1" applyBorder="1" applyAlignment="1">
      <alignment horizontal="center" vertical="center"/>
    </xf>
    <xf numFmtId="0" fontId="20" fillId="24" borderId="41" xfId="43" applyFont="1" applyFill="1" applyBorder="1" applyAlignment="1">
      <alignment horizontal="center" vertical="center"/>
    </xf>
    <xf numFmtId="49" fontId="0" fillId="0" borderId="35" xfId="43" applyNumberFormat="1" applyFont="1" applyFill="1" applyBorder="1" applyAlignment="1">
      <alignment horizontal="center" vertical="center"/>
    </xf>
    <xf numFmtId="49" fontId="1" fillId="0" borderId="18" xfId="43" applyNumberFormat="1" applyFont="1" applyFill="1" applyBorder="1" applyAlignment="1">
      <alignment horizontal="center" vertical="center"/>
    </xf>
    <xf numFmtId="49" fontId="1" fillId="0" borderId="16" xfId="43" applyNumberFormat="1" applyFont="1" applyFill="1" applyBorder="1" applyAlignment="1">
      <alignment horizontal="center" vertical="center"/>
    </xf>
    <xf numFmtId="49" fontId="0" fillId="0" borderId="24" xfId="43" applyNumberFormat="1" applyFont="1" applyFill="1" applyBorder="1" applyAlignment="1">
      <alignment horizontal="center" vertical="center"/>
    </xf>
    <xf numFmtId="49" fontId="1" fillId="0" borderId="13" xfId="43" applyNumberFormat="1" applyFont="1" applyFill="1" applyBorder="1" applyAlignment="1">
      <alignment horizontal="center" vertical="center"/>
    </xf>
    <xf numFmtId="49" fontId="1" fillId="0" borderId="15" xfId="43" applyNumberFormat="1" applyFont="1" applyFill="1" applyBorder="1" applyAlignment="1">
      <alignment horizontal="center" vertical="center"/>
    </xf>
    <xf numFmtId="0" fontId="20" fillId="29" borderId="30" xfId="43" applyFont="1" applyFill="1" applyBorder="1" applyAlignment="1">
      <alignment horizontal="center" vertical="center"/>
    </xf>
    <xf numFmtId="0" fontId="20" fillId="30" borderId="10" xfId="43" applyFont="1" applyFill="1" applyBorder="1" applyAlignment="1">
      <alignment horizontal="center" vertical="center"/>
    </xf>
    <xf numFmtId="0" fontId="20" fillId="29" borderId="10" xfId="43" applyFont="1" applyFill="1" applyBorder="1" applyAlignment="1">
      <alignment horizontal="center" vertical="center"/>
    </xf>
    <xf numFmtId="0" fontId="20" fillId="28" borderId="10" xfId="43" applyFont="1" applyFill="1" applyBorder="1" applyAlignment="1">
      <alignment horizontal="center" vertical="center"/>
    </xf>
    <xf numFmtId="0" fontId="20" fillId="30" borderId="30" xfId="43" applyFont="1" applyFill="1" applyBorder="1" applyAlignment="1">
      <alignment horizontal="center" vertical="center"/>
    </xf>
    <xf numFmtId="49" fontId="1" fillId="33" borderId="35" xfId="43" applyNumberFormat="1" applyFont="1" applyFill="1" applyBorder="1" applyAlignment="1">
      <alignment horizontal="center" vertical="center"/>
    </xf>
    <xf numFmtId="49" fontId="1" fillId="33" borderId="24" xfId="43" applyNumberFormat="1" applyFont="1" applyFill="1" applyBorder="1" applyAlignment="1">
      <alignment horizontal="center" vertical="center"/>
    </xf>
    <xf numFmtId="49" fontId="1" fillId="33" borderId="18" xfId="43" applyNumberFormat="1" applyFont="1" applyFill="1" applyBorder="1" applyAlignment="1">
      <alignment horizontal="center" vertical="center"/>
    </xf>
    <xf numFmtId="49" fontId="1" fillId="33" borderId="13" xfId="43" applyNumberFormat="1" applyFont="1" applyFill="1" applyBorder="1" applyAlignment="1">
      <alignment horizontal="center" vertical="center"/>
    </xf>
    <xf numFmtId="0" fontId="20" fillId="0" borderId="35" xfId="43" applyFont="1" applyBorder="1" applyAlignment="1">
      <alignment horizontal="center" vertical="center"/>
    </xf>
    <xf numFmtId="0" fontId="20" fillId="0" borderId="19" xfId="43" applyFont="1" applyBorder="1" applyAlignment="1">
      <alignment horizontal="center" vertical="center"/>
    </xf>
    <xf numFmtId="0" fontId="20" fillId="0" borderId="27" xfId="43" applyFont="1" applyBorder="1" applyAlignment="1">
      <alignment horizontal="center" vertical="center"/>
    </xf>
    <xf numFmtId="0" fontId="20" fillId="0" borderId="36" xfId="43" applyFont="1" applyBorder="1" applyAlignment="1">
      <alignment horizontal="center" vertical="center"/>
    </xf>
    <xf numFmtId="0" fontId="20" fillId="0" borderId="30" xfId="43" applyFont="1" applyBorder="1" applyAlignment="1">
      <alignment horizontal="center" vertical="center"/>
    </xf>
    <xf numFmtId="0" fontId="20" fillId="28" borderId="16" xfId="43" applyFont="1" applyFill="1" applyBorder="1" applyAlignment="1">
      <alignment horizontal="center" vertical="center"/>
    </xf>
    <xf numFmtId="0" fontId="20" fillId="28" borderId="15" xfId="43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/>
    </xf>
    <xf numFmtId="0" fontId="0" fillId="35" borderId="10" xfId="0" applyFill="1" applyBorder="1" applyAlignment="1">
      <alignment horizontal="center" vertical="center"/>
    </xf>
    <xf numFmtId="0" fontId="0" fillId="36" borderId="10" xfId="0" applyFill="1" applyBorder="1" applyAlignment="1">
      <alignment horizontal="center" vertical="center"/>
    </xf>
    <xf numFmtId="178" fontId="0" fillId="0" borderId="0" xfId="0" applyNumberFormat="1" applyAlignment="1">
      <alignment horizontal="right" vertical="center"/>
    </xf>
    <xf numFmtId="0" fontId="21" fillId="25" borderId="10" xfId="45" applyFont="1" applyFill="1" applyBorder="1" applyAlignment="1">
      <alignment vertical="center" shrinkToFit="1"/>
    </xf>
    <xf numFmtId="0" fontId="21" fillId="29" borderId="10" xfId="45" applyFont="1" applyFill="1" applyBorder="1" applyAlignment="1">
      <alignment horizontal="center" vertical="center" shrinkToFit="1"/>
    </xf>
    <xf numFmtId="0" fontId="21" fillId="28" borderId="10" xfId="45" applyFont="1" applyFill="1" applyBorder="1" applyAlignment="1">
      <alignment horizontal="center" vertical="center" shrinkToFit="1"/>
    </xf>
    <xf numFmtId="179" fontId="26" fillId="0" borderId="0" xfId="45" applyNumberFormat="1" applyFont="1" applyAlignment="1">
      <alignment horizontal="right" vertical="center" shrinkToFit="1"/>
    </xf>
    <xf numFmtId="0" fontId="26" fillId="0" borderId="0" xfId="45" applyFont="1" applyAlignment="1">
      <alignment horizontal="left" vertical="center" shrinkToFit="1"/>
    </xf>
    <xf numFmtId="0" fontId="21" fillId="0" borderId="10" xfId="45" applyFont="1" applyFill="1" applyBorder="1" applyAlignment="1">
      <alignment horizontal="center" vertical="center" shrinkToFit="1"/>
    </xf>
    <xf numFmtId="0" fontId="21" fillId="25" borderId="25" xfId="45" applyFont="1" applyFill="1" applyBorder="1" applyAlignment="1">
      <alignment horizontal="center" vertical="center" shrinkToFit="1"/>
    </xf>
    <xf numFmtId="0" fontId="21" fillId="25" borderId="41" xfId="45" applyFont="1" applyFill="1" applyBorder="1" applyAlignment="1">
      <alignment horizontal="center" vertical="center" shrinkToFit="1"/>
    </xf>
    <xf numFmtId="20" fontId="21" fillId="0" borderId="27" xfId="45" applyNumberFormat="1" applyFont="1" applyFill="1" applyBorder="1" applyAlignment="1">
      <alignment horizontal="center" vertical="center" shrinkToFit="1"/>
    </xf>
    <xf numFmtId="20" fontId="21" fillId="0" borderId="36" xfId="45" applyNumberFormat="1" applyFont="1" applyFill="1" applyBorder="1" applyAlignment="1">
      <alignment horizontal="center" vertical="center" shrinkToFit="1"/>
    </xf>
    <xf numFmtId="20" fontId="21" fillId="0" borderId="30" xfId="45" applyNumberFormat="1" applyFont="1" applyFill="1" applyBorder="1" applyAlignment="1">
      <alignment horizontal="center" vertical="center" shrinkToFit="1"/>
    </xf>
    <xf numFmtId="20" fontId="21" fillId="0" borderId="27" xfId="45" applyNumberFormat="1" applyFont="1" applyBorder="1" applyAlignment="1">
      <alignment horizontal="center" vertical="center" shrinkToFit="1"/>
    </xf>
    <xf numFmtId="20" fontId="21" fillId="0" borderId="36" xfId="45" applyNumberFormat="1" applyFont="1" applyBorder="1" applyAlignment="1">
      <alignment horizontal="center" vertical="center" shrinkToFit="1"/>
    </xf>
    <xf numFmtId="20" fontId="21" fillId="0" borderId="30" xfId="45" applyNumberFormat="1" applyFont="1" applyBorder="1" applyAlignment="1">
      <alignment horizontal="center" vertical="center" shrinkToFit="1"/>
    </xf>
    <xf numFmtId="0" fontId="21" fillId="0" borderId="27" xfId="45" applyFont="1" applyFill="1" applyBorder="1" applyAlignment="1">
      <alignment horizontal="left" vertical="center" shrinkToFit="1"/>
    </xf>
    <xf numFmtId="0" fontId="21" fillId="0" borderId="36" xfId="45" applyFont="1" applyFill="1" applyBorder="1" applyAlignment="1">
      <alignment horizontal="left" vertical="center" shrinkToFit="1"/>
    </xf>
    <xf numFmtId="0" fontId="21" fillId="0" borderId="30" xfId="45" applyFont="1" applyFill="1" applyBorder="1" applyAlignment="1">
      <alignment horizontal="left" vertical="center" shrinkToFit="1"/>
    </xf>
    <xf numFmtId="0" fontId="21" fillId="31" borderId="0" xfId="45" applyFont="1" applyFill="1" applyAlignment="1">
      <alignment horizontal="center" vertical="center" shrinkToFit="1"/>
    </xf>
    <xf numFmtId="0" fontId="21" fillId="29" borderId="0" xfId="45" applyFont="1" applyFill="1" applyAlignment="1">
      <alignment horizontal="center" vertical="center" shrinkToFit="1"/>
    </xf>
    <xf numFmtId="0" fontId="21" fillId="32" borderId="0" xfId="45" applyFont="1" applyFill="1" applyAlignment="1">
      <alignment horizontal="center" vertical="center" shrinkToFit="1"/>
    </xf>
    <xf numFmtId="0" fontId="21" fillId="33" borderId="35" xfId="45" applyFont="1" applyFill="1" applyBorder="1" applyAlignment="1">
      <alignment horizontal="center" vertical="center" shrinkToFit="1"/>
    </xf>
    <xf numFmtId="0" fontId="21" fillId="33" borderId="19" xfId="45" applyFont="1" applyFill="1" applyBorder="1" applyAlignment="1">
      <alignment horizontal="center" vertical="center" shrinkToFit="1"/>
    </xf>
    <xf numFmtId="0" fontId="21" fillId="33" borderId="24" xfId="45" applyFont="1" applyFill="1" applyBorder="1" applyAlignment="1">
      <alignment horizontal="center" vertical="center" shrinkToFit="1"/>
    </xf>
    <xf numFmtId="0" fontId="21" fillId="33" borderId="18" xfId="45" applyFont="1" applyFill="1" applyBorder="1" applyAlignment="1">
      <alignment horizontal="center" vertical="center" shrinkToFit="1"/>
    </xf>
    <xf numFmtId="0" fontId="21" fillId="33" borderId="0" xfId="45" applyFont="1" applyFill="1" applyBorder="1" applyAlignment="1">
      <alignment horizontal="center" vertical="center" shrinkToFit="1"/>
    </xf>
    <xf numFmtId="0" fontId="21" fillId="33" borderId="13" xfId="45" applyFont="1" applyFill="1" applyBorder="1" applyAlignment="1">
      <alignment horizontal="center" vertical="center" shrinkToFit="1"/>
    </xf>
    <xf numFmtId="0" fontId="21" fillId="33" borderId="16" xfId="45" applyFont="1" applyFill="1" applyBorder="1" applyAlignment="1">
      <alignment horizontal="center" vertical="center" shrinkToFit="1"/>
    </xf>
    <xf numFmtId="0" fontId="21" fillId="33" borderId="14" xfId="45" applyFont="1" applyFill="1" applyBorder="1" applyAlignment="1">
      <alignment horizontal="center" vertical="center" shrinkToFit="1"/>
    </xf>
    <xf numFmtId="0" fontId="21" fillId="33" borderId="15" xfId="45" applyFont="1" applyFill="1" applyBorder="1" applyAlignment="1">
      <alignment horizontal="center" vertical="center" shrinkToFit="1"/>
    </xf>
    <xf numFmtId="0" fontId="21" fillId="33" borderId="25" xfId="45" applyFont="1" applyFill="1" applyBorder="1" applyAlignment="1">
      <alignment horizontal="center" vertical="center" shrinkToFit="1"/>
    </xf>
    <xf numFmtId="0" fontId="21" fillId="33" borderId="41" xfId="45" applyFont="1" applyFill="1" applyBorder="1" applyAlignment="1">
      <alignment horizontal="center" vertical="center" shrinkToFit="1"/>
    </xf>
    <xf numFmtId="0" fontId="21" fillId="33" borderId="26" xfId="45" applyFont="1" applyFill="1" applyBorder="1" applyAlignment="1">
      <alignment horizontal="center" vertical="center" shrinkToFit="1"/>
    </xf>
    <xf numFmtId="0" fontId="21" fillId="33" borderId="25" xfId="0" applyFont="1" applyFill="1" applyBorder="1" applyAlignment="1">
      <alignment horizontal="center" vertical="center"/>
    </xf>
    <xf numFmtId="0" fontId="21" fillId="33" borderId="41" xfId="0" applyFont="1" applyFill="1" applyBorder="1" applyAlignment="1">
      <alignment horizontal="center" vertical="center"/>
    </xf>
    <xf numFmtId="0" fontId="21" fillId="33" borderId="26" xfId="0" applyFont="1" applyFill="1" applyBorder="1" applyAlignment="1">
      <alignment horizontal="center" vertical="center"/>
    </xf>
    <xf numFmtId="0" fontId="21" fillId="0" borderId="27" xfId="45" applyFont="1" applyBorder="1" applyAlignment="1">
      <alignment horizontal="center" vertical="center" shrinkToFit="1"/>
    </xf>
    <xf numFmtId="0" fontId="21" fillId="0" borderId="36" xfId="45" applyFont="1" applyBorder="1" applyAlignment="1">
      <alignment horizontal="center" vertical="center" shrinkToFit="1"/>
    </xf>
    <xf numFmtId="0" fontId="21" fillId="0" borderId="30" xfId="45" applyFont="1" applyBorder="1" applyAlignment="1">
      <alignment horizontal="center" vertical="center" shrinkToFit="1"/>
    </xf>
    <xf numFmtId="0" fontId="21" fillId="33" borderId="27" xfId="45" applyFont="1" applyFill="1" applyBorder="1" applyAlignment="1">
      <alignment horizontal="center" vertical="center" shrinkToFit="1"/>
    </xf>
    <xf numFmtId="0" fontId="21" fillId="33" borderId="36" xfId="45" applyFont="1" applyFill="1" applyBorder="1" applyAlignment="1">
      <alignment horizontal="center" vertical="center" shrinkToFit="1"/>
    </xf>
    <xf numFmtId="0" fontId="21" fillId="33" borderId="30" xfId="45" applyFont="1" applyFill="1" applyBorder="1" applyAlignment="1">
      <alignment horizontal="center" vertical="center" shrinkToFit="1"/>
    </xf>
    <xf numFmtId="58" fontId="23" fillId="0" borderId="0" xfId="44" applyNumberFormat="1" applyFont="1" applyAlignment="1" applyProtection="1">
      <alignment horizontal="right" vertical="center" shrinkToFit="1"/>
    </xf>
    <xf numFmtId="0" fontId="20" fillId="36" borderId="29" xfId="44" applyFont="1" applyFill="1" applyBorder="1" applyAlignment="1" applyProtection="1">
      <alignment horizontal="center" vertical="center" shrinkToFit="1"/>
    </xf>
    <xf numFmtId="0" fontId="20" fillId="36" borderId="11" xfId="44" applyFont="1" applyFill="1" applyBorder="1" applyAlignment="1" applyProtection="1">
      <alignment horizontal="center" vertical="center" shrinkToFit="1"/>
    </xf>
    <xf numFmtId="0" fontId="20" fillId="36" borderId="77" xfId="44" applyFont="1" applyFill="1" applyBorder="1" applyAlignment="1" applyProtection="1">
      <alignment horizontal="center" vertical="center" shrinkToFit="1"/>
    </xf>
    <xf numFmtId="0" fontId="20" fillId="36" borderId="72" xfId="44" applyFont="1" applyFill="1" applyBorder="1" applyAlignment="1" applyProtection="1">
      <alignment horizontal="center" vertical="center" shrinkToFit="1"/>
    </xf>
    <xf numFmtId="0" fontId="20" fillId="36" borderId="28" xfId="44" applyFont="1" applyFill="1" applyBorder="1" applyAlignment="1" applyProtection="1">
      <alignment horizontal="center" vertical="center" shrinkToFit="1"/>
    </xf>
    <xf numFmtId="0" fontId="20" fillId="0" borderId="31" xfId="44" applyFont="1" applyBorder="1" applyAlignment="1" applyProtection="1">
      <alignment horizontal="center" vertical="center" shrinkToFit="1"/>
    </xf>
    <xf numFmtId="0" fontId="20" fillId="0" borderId="14" xfId="44" applyFont="1" applyBorder="1" applyAlignment="1" applyProtection="1">
      <alignment horizontal="center" vertical="center" shrinkToFit="1"/>
    </xf>
    <xf numFmtId="0" fontId="20" fillId="0" borderId="29" xfId="44" applyFont="1" applyBorder="1" applyAlignment="1" applyProtection="1">
      <alignment horizontal="center" vertical="center" shrinkToFit="1"/>
    </xf>
    <xf numFmtId="0" fontId="20" fillId="0" borderId="11" xfId="44" applyFont="1" applyBorder="1" applyAlignment="1" applyProtection="1">
      <alignment horizontal="center" vertical="center" shrinkToFit="1"/>
    </xf>
    <xf numFmtId="0" fontId="20" fillId="0" borderId="28" xfId="44" applyFont="1" applyBorder="1" applyAlignment="1" applyProtection="1">
      <alignment horizontal="center" vertical="center" shrinkToFit="1"/>
    </xf>
    <xf numFmtId="0" fontId="25" fillId="0" borderId="73" xfId="44" applyFont="1" applyBorder="1" applyAlignment="1" applyProtection="1">
      <alignment horizontal="center" vertical="center" shrinkToFit="1"/>
    </xf>
    <xf numFmtId="0" fontId="25" fillId="0" borderId="44" xfId="44" applyFont="1" applyBorder="1" applyAlignment="1" applyProtection="1">
      <alignment horizontal="center" vertical="center" shrinkToFit="1"/>
    </xf>
    <xf numFmtId="0" fontId="21" fillId="0" borderId="0" xfId="44" applyFont="1" applyBorder="1" applyAlignment="1" applyProtection="1">
      <alignment horizontal="left" vertical="center" shrinkToFit="1"/>
    </xf>
    <xf numFmtId="0" fontId="20" fillId="0" borderId="0" xfId="44" applyFont="1" applyAlignment="1" applyProtection="1">
      <alignment horizontal="right" vertical="center" shrinkToFit="1"/>
    </xf>
    <xf numFmtId="0" fontId="20" fillId="36" borderId="44" xfId="44" applyFont="1" applyFill="1" applyBorder="1" applyAlignment="1" applyProtection="1">
      <alignment horizontal="center" vertical="center" shrinkToFit="1"/>
    </xf>
    <xf numFmtId="0" fontId="20" fillId="36" borderId="38" xfId="44" applyFont="1" applyFill="1" applyBorder="1" applyAlignment="1" applyProtection="1">
      <alignment horizontal="center" vertical="center" shrinkToFit="1"/>
    </xf>
    <xf numFmtId="0" fontId="20" fillId="0" borderId="22" xfId="0" applyFont="1" applyBorder="1" applyAlignment="1" applyProtection="1">
      <alignment horizontal="center" vertical="center" shrinkToFit="1"/>
    </xf>
    <xf numFmtId="0" fontId="20" fillId="0" borderId="0" xfId="0" applyFont="1" applyBorder="1" applyAlignment="1" applyProtection="1">
      <alignment horizontal="center" vertical="center" shrinkToFit="1"/>
    </xf>
    <xf numFmtId="0" fontId="20" fillId="0" borderId="13" xfId="0" applyFont="1" applyBorder="1" applyAlignment="1" applyProtection="1">
      <alignment horizontal="center" vertical="center" shrinkToFit="1"/>
    </xf>
    <xf numFmtId="0" fontId="20" fillId="25" borderId="62" xfId="0" applyFont="1" applyFill="1" applyBorder="1" applyAlignment="1" applyProtection="1">
      <alignment horizontal="center" vertical="center" shrinkToFit="1"/>
    </xf>
    <xf numFmtId="0" fontId="20" fillId="25" borderId="46" xfId="0" applyFont="1" applyFill="1" applyBorder="1" applyAlignment="1" applyProtection="1">
      <alignment horizontal="center" vertical="center" shrinkToFit="1"/>
    </xf>
    <xf numFmtId="0" fontId="20" fillId="25" borderId="69" xfId="0" applyFont="1" applyFill="1" applyBorder="1" applyAlignment="1" applyProtection="1">
      <alignment horizontal="center" vertical="center" shrinkToFit="1"/>
    </xf>
    <xf numFmtId="0" fontId="20" fillId="25" borderId="70" xfId="0" applyFont="1" applyFill="1" applyBorder="1" applyAlignment="1" applyProtection="1">
      <alignment horizontal="center" vertical="center" shrinkToFit="1"/>
    </xf>
    <xf numFmtId="0" fontId="20" fillId="25" borderId="56" xfId="0" applyFont="1" applyFill="1" applyBorder="1" applyAlignment="1" applyProtection="1">
      <alignment horizontal="center" vertical="center" shrinkToFit="1"/>
    </xf>
    <xf numFmtId="0" fontId="20" fillId="25" borderId="57" xfId="0" applyFont="1" applyFill="1" applyBorder="1" applyAlignment="1" applyProtection="1">
      <alignment horizontal="center" vertical="center" shrinkToFit="1"/>
    </xf>
    <xf numFmtId="0" fontId="20" fillId="0" borderId="35" xfId="0" applyFont="1" applyBorder="1" applyAlignment="1" applyProtection="1">
      <alignment horizontal="center" vertical="center" shrinkToFit="1"/>
    </xf>
    <xf numFmtId="0" fontId="20" fillId="0" borderId="24" xfId="0" applyFont="1" applyBorder="1" applyAlignment="1" applyProtection="1">
      <alignment horizontal="center" vertical="center" shrinkToFit="1"/>
    </xf>
    <xf numFmtId="0" fontId="20" fillId="0" borderId="51" xfId="0" applyFont="1" applyBorder="1" applyAlignment="1" applyProtection="1">
      <alignment horizontal="center" vertical="center" shrinkToFit="1"/>
    </xf>
    <xf numFmtId="0" fontId="20" fillId="0" borderId="75" xfId="44" applyFont="1" applyBorder="1" applyAlignment="1" applyProtection="1">
      <alignment horizontal="center" vertical="center" shrinkToFit="1"/>
    </xf>
    <xf numFmtId="0" fontId="20" fillId="0" borderId="41" xfId="44" applyFont="1" applyBorder="1" applyAlignment="1" applyProtection="1">
      <alignment horizontal="center" vertical="center" shrinkToFit="1"/>
    </xf>
    <xf numFmtId="0" fontId="20" fillId="0" borderId="47" xfId="44" applyFont="1" applyBorder="1" applyAlignment="1" applyProtection="1">
      <alignment horizontal="center" vertical="center" shrinkToFit="1"/>
    </xf>
    <xf numFmtId="0" fontId="20" fillId="36" borderId="52" xfId="44" applyFont="1" applyFill="1" applyBorder="1" applyAlignment="1" applyProtection="1">
      <alignment horizontal="center" vertical="center" shrinkToFit="1"/>
    </xf>
    <xf numFmtId="0" fontId="20" fillId="36" borderId="42" xfId="44" applyFont="1" applyFill="1" applyBorder="1" applyAlignment="1" applyProtection="1">
      <alignment horizontal="center" vertical="center" shrinkToFit="1"/>
    </xf>
    <xf numFmtId="0" fontId="20" fillId="25" borderId="53" xfId="0" applyFont="1" applyFill="1" applyBorder="1" applyAlignment="1" applyProtection="1">
      <alignment horizontal="center" vertical="center" shrinkToFit="1"/>
    </xf>
    <xf numFmtId="0" fontId="20" fillId="25" borderId="54" xfId="0" applyFont="1" applyFill="1" applyBorder="1" applyAlignment="1" applyProtection="1">
      <alignment horizontal="center" vertical="center" shrinkToFit="1"/>
    </xf>
    <xf numFmtId="0" fontId="20" fillId="25" borderId="55" xfId="0" applyFont="1" applyFill="1" applyBorder="1" applyAlignment="1" applyProtection="1">
      <alignment horizontal="center" vertical="center" shrinkToFit="1"/>
    </xf>
    <xf numFmtId="0" fontId="20" fillId="0" borderId="58" xfId="0" applyFont="1" applyBorder="1" applyAlignment="1" applyProtection="1">
      <alignment horizontal="center" vertical="center" shrinkToFit="1"/>
    </xf>
    <xf numFmtId="0" fontId="20" fillId="0" borderId="31" xfId="0" applyFont="1" applyBorder="1" applyAlignment="1" applyProtection="1">
      <alignment horizontal="center" vertical="center" shrinkToFit="1"/>
    </xf>
    <xf numFmtId="0" fontId="20" fillId="0" borderId="59" xfId="0" applyFont="1" applyBorder="1" applyAlignment="1" applyProtection="1">
      <alignment horizontal="center" vertical="center" shrinkToFit="1"/>
    </xf>
    <xf numFmtId="0" fontId="20" fillId="0" borderId="60" xfId="0" applyFont="1" applyBorder="1" applyAlignment="1" applyProtection="1">
      <alignment horizontal="center" vertical="center" shrinkToFit="1"/>
    </xf>
    <xf numFmtId="0" fontId="20" fillId="0" borderId="61" xfId="44" applyFont="1" applyBorder="1" applyAlignment="1" applyProtection="1">
      <alignment horizontal="center" vertical="center" shrinkToFit="1"/>
    </xf>
    <xf numFmtId="0" fontId="20" fillId="0" borderId="75" xfId="0" applyFont="1" applyFill="1" applyBorder="1" applyAlignment="1" applyProtection="1">
      <alignment horizontal="center" vertical="center" shrinkToFit="1"/>
    </xf>
    <xf numFmtId="0" fontId="20" fillId="0" borderId="41" xfId="0" applyFont="1" applyFill="1" applyBorder="1" applyAlignment="1" applyProtection="1">
      <alignment horizontal="center" vertical="center" shrinkToFit="1"/>
    </xf>
    <xf numFmtId="0" fontId="20" fillId="0" borderId="71" xfId="44" applyFont="1" applyBorder="1" applyAlignment="1" applyProtection="1">
      <alignment horizontal="center" vertical="center" shrinkToFit="1"/>
    </xf>
    <xf numFmtId="0" fontId="20" fillId="0" borderId="48" xfId="44" applyFont="1" applyBorder="1" applyAlignment="1" applyProtection="1">
      <alignment horizontal="center" vertical="center" shrinkToFit="1"/>
    </xf>
    <xf numFmtId="0" fontId="23" fillId="0" borderId="73" xfId="44" applyFont="1" applyBorder="1" applyAlignment="1" applyProtection="1">
      <alignment horizontal="center" vertical="center" shrinkToFit="1"/>
    </xf>
    <xf numFmtId="0" fontId="23" fillId="0" borderId="44" xfId="44" applyFont="1" applyBorder="1" applyAlignment="1" applyProtection="1">
      <alignment horizontal="center" vertical="center" shrinkToFit="1"/>
    </xf>
    <xf numFmtId="0" fontId="20" fillId="0" borderId="74" xfId="44" applyFont="1" applyBorder="1" applyAlignment="1" applyProtection="1">
      <alignment horizontal="center" vertical="center" shrinkToFit="1"/>
    </xf>
    <xf numFmtId="0" fontId="20" fillId="0" borderId="17" xfId="44" applyFont="1" applyBorder="1" applyAlignment="1" applyProtection="1">
      <alignment horizontal="center" vertical="center" shrinkToFit="1"/>
    </xf>
    <xf numFmtId="0" fontId="20" fillId="0" borderId="19" xfId="44" applyFont="1" applyBorder="1" applyAlignment="1" applyProtection="1">
      <alignment horizontal="center" vertical="center" shrinkToFit="1"/>
    </xf>
    <xf numFmtId="0" fontId="20" fillId="0" borderId="49" xfId="0" applyFont="1" applyBorder="1" applyAlignment="1" applyProtection="1">
      <alignment horizontal="center" vertical="center" shrinkToFit="1"/>
    </xf>
    <xf numFmtId="0" fontId="20" fillId="0" borderId="19" xfId="0" applyFont="1" applyBorder="1" applyAlignment="1" applyProtection="1">
      <alignment horizontal="center" vertical="center" shrinkToFit="1"/>
    </xf>
    <xf numFmtId="0" fontId="20" fillId="0" borderId="18" xfId="0" applyFont="1" applyBorder="1" applyAlignment="1" applyProtection="1">
      <alignment horizontal="center" vertical="center" shrinkToFit="1"/>
    </xf>
    <xf numFmtId="0" fontId="20" fillId="25" borderId="45" xfId="0" applyFont="1" applyFill="1" applyBorder="1" applyAlignment="1" applyProtection="1">
      <alignment horizontal="center" vertical="center" shrinkToFit="1"/>
    </xf>
    <xf numFmtId="0" fontId="20" fillId="0" borderId="34" xfId="0" applyFont="1" applyBorder="1" applyAlignment="1" applyProtection="1">
      <alignment horizontal="center" vertical="center" shrinkToFit="1"/>
    </xf>
    <xf numFmtId="0" fontId="20" fillId="0" borderId="49" xfId="44" applyFont="1" applyBorder="1" applyAlignment="1" applyProtection="1">
      <alignment horizontal="center" vertical="center" shrinkToFit="1"/>
    </xf>
    <xf numFmtId="0" fontId="20" fillId="36" borderId="50" xfId="44" applyFont="1" applyFill="1" applyBorder="1" applyAlignment="1" applyProtection="1">
      <alignment horizontal="center" vertical="center" shrinkToFit="1"/>
    </xf>
    <xf numFmtId="0" fontId="20" fillId="25" borderId="63" xfId="0" applyFont="1" applyFill="1" applyBorder="1" applyAlignment="1" applyProtection="1">
      <alignment horizontal="center" vertical="center" shrinkToFit="1"/>
    </xf>
    <xf numFmtId="0" fontId="20" fillId="25" borderId="64" xfId="0" applyFont="1" applyFill="1" applyBorder="1" applyAlignment="1" applyProtection="1">
      <alignment horizontal="center" vertical="center" shrinkToFit="1"/>
    </xf>
    <xf numFmtId="0" fontId="20" fillId="25" borderId="65" xfId="0" applyFont="1" applyFill="1" applyBorder="1" applyAlignment="1" applyProtection="1">
      <alignment horizontal="center" vertical="center" shrinkToFit="1"/>
    </xf>
    <xf numFmtId="0" fontId="20" fillId="25" borderId="66" xfId="0" applyFont="1" applyFill="1" applyBorder="1" applyAlignment="1" applyProtection="1">
      <alignment horizontal="center" vertical="center" shrinkToFit="1"/>
    </xf>
    <xf numFmtId="0" fontId="20" fillId="0" borderId="67" xfId="44" applyFont="1" applyBorder="1" applyAlignment="1" applyProtection="1">
      <alignment horizontal="center" vertical="center" shrinkToFit="1"/>
    </xf>
    <xf numFmtId="0" fontId="20" fillId="0" borderId="76" xfId="0" applyFont="1" applyFill="1" applyBorder="1" applyAlignment="1" applyProtection="1">
      <alignment horizontal="center" vertical="center" shrinkToFit="1"/>
    </xf>
    <xf numFmtId="0" fontId="20" fillId="0" borderId="32" xfId="44" applyFont="1" applyBorder="1" applyAlignment="1" applyProtection="1">
      <alignment horizontal="center" vertical="center" shrinkToFit="1"/>
    </xf>
    <xf numFmtId="0" fontId="25" fillId="0" borderId="50" xfId="44" applyFont="1" applyBorder="1" applyAlignment="1" applyProtection="1">
      <alignment horizontal="center" vertical="center" shrinkToFit="1"/>
    </xf>
    <xf numFmtId="0" fontId="20" fillId="0" borderId="76" xfId="44" applyFont="1" applyBorder="1" applyAlignment="1" applyProtection="1">
      <alignment horizontal="center" vertical="center" shrinkToFit="1"/>
    </xf>
    <xf numFmtId="0" fontId="20" fillId="0" borderId="68" xfId="44" applyFont="1" applyBorder="1" applyAlignment="1" applyProtection="1">
      <alignment horizontal="center" vertical="center" shrinkToFit="1"/>
    </xf>
    <xf numFmtId="0" fontId="23" fillId="0" borderId="50" xfId="44" applyFont="1" applyBorder="1" applyAlignment="1" applyProtection="1">
      <alignment horizontal="center" vertical="center" shrinkToFit="1"/>
    </xf>
    <xf numFmtId="0" fontId="20" fillId="0" borderId="37" xfId="44" applyFont="1" applyBorder="1" applyAlignment="1" applyProtection="1">
      <alignment horizontal="center" vertical="center" shrinkToFit="1"/>
    </xf>
    <xf numFmtId="0" fontId="20" fillId="37" borderId="44" xfId="44" applyFont="1" applyFill="1" applyBorder="1" applyAlignment="1" applyProtection="1">
      <alignment horizontal="center" vertical="center" shrinkToFit="1"/>
    </xf>
    <xf numFmtId="0" fontId="20" fillId="37" borderId="50" xfId="44" applyFont="1" applyFill="1" applyBorder="1" applyAlignment="1" applyProtection="1">
      <alignment horizontal="center" vertical="center" shrinkToFit="1"/>
    </xf>
    <xf numFmtId="0" fontId="20" fillId="25" borderId="78" xfId="0" applyFont="1" applyFill="1" applyBorder="1" applyAlignment="1" applyProtection="1">
      <alignment horizontal="center" vertical="center" shrinkToFit="1"/>
    </xf>
    <xf numFmtId="0" fontId="20" fillId="33" borderId="49" xfId="0" applyFont="1" applyFill="1" applyBorder="1" applyAlignment="1" applyProtection="1">
      <alignment horizontal="center" vertical="center" shrinkToFit="1"/>
    </xf>
    <xf numFmtId="0" fontId="20" fillId="33" borderId="19" xfId="0" applyFont="1" applyFill="1" applyBorder="1" applyAlignment="1" applyProtection="1">
      <alignment horizontal="center" vertical="center" shrinkToFit="1"/>
    </xf>
    <xf numFmtId="0" fontId="20" fillId="33" borderId="51" xfId="0" applyFont="1" applyFill="1" applyBorder="1" applyAlignment="1" applyProtection="1">
      <alignment horizontal="center" vertical="center" shrinkToFit="1"/>
    </xf>
    <xf numFmtId="0" fontId="25" fillId="0" borderId="42" xfId="44" applyFont="1" applyBorder="1" applyAlignment="1" applyProtection="1">
      <alignment horizontal="center" vertical="center" shrinkToFit="1"/>
    </xf>
    <xf numFmtId="0" fontId="20" fillId="37" borderId="38" xfId="44" applyFont="1" applyFill="1" applyBorder="1" applyAlignment="1" applyProtection="1">
      <alignment horizontal="center" vertical="center" shrinkToFit="1"/>
    </xf>
    <xf numFmtId="0" fontId="20" fillId="37" borderId="42" xfId="44" applyFont="1" applyFill="1" applyBorder="1" applyAlignment="1" applyProtection="1">
      <alignment horizontal="center" vertical="center" shrinkToFit="1"/>
    </xf>
    <xf numFmtId="0" fontId="20" fillId="33" borderId="22" xfId="0" applyFont="1" applyFill="1" applyBorder="1" applyAlignment="1" applyProtection="1">
      <alignment horizontal="center" vertical="center" shrinkToFit="1"/>
    </xf>
    <xf numFmtId="0" fontId="20" fillId="33" borderId="0" xfId="0" applyFont="1" applyFill="1" applyBorder="1" applyAlignment="1" applyProtection="1">
      <alignment horizontal="center" vertical="center" shrinkToFit="1"/>
    </xf>
    <xf numFmtId="0" fontId="20" fillId="33" borderId="34" xfId="0" applyFont="1" applyFill="1" applyBorder="1" applyAlignment="1" applyProtection="1">
      <alignment horizontal="center" vertical="center" shrinkToFit="1"/>
    </xf>
    <xf numFmtId="0" fontId="20" fillId="37" borderId="52" xfId="44" applyFont="1" applyFill="1" applyBorder="1" applyAlignment="1" applyProtection="1">
      <alignment horizontal="center" vertical="center" shrinkToFit="1"/>
    </xf>
    <xf numFmtId="0" fontId="20" fillId="33" borderId="74" xfId="0" applyFont="1" applyFill="1" applyBorder="1" applyAlignment="1" applyProtection="1">
      <alignment horizontal="center" vertical="center" shrinkToFit="1"/>
    </xf>
    <xf numFmtId="0" fontId="20" fillId="33" borderId="31" xfId="0" applyFont="1" applyFill="1" applyBorder="1" applyAlignment="1" applyProtection="1">
      <alignment horizontal="center" vertical="center" shrinkToFit="1"/>
    </xf>
    <xf numFmtId="0" fontId="20" fillId="33" borderId="60" xfId="0" applyFont="1" applyFill="1" applyBorder="1" applyAlignment="1" applyProtection="1">
      <alignment horizontal="center" vertical="center" shrinkToFit="1"/>
    </xf>
    <xf numFmtId="0" fontId="20" fillId="37" borderId="72" xfId="44" applyFont="1" applyFill="1" applyBorder="1" applyAlignment="1" applyProtection="1">
      <alignment horizontal="center" vertical="center" shrinkToFit="1"/>
    </xf>
    <xf numFmtId="0" fontId="20" fillId="37" borderId="11" xfId="44" applyFont="1" applyFill="1" applyBorder="1" applyAlignment="1" applyProtection="1">
      <alignment horizontal="center" vertical="center" shrinkToFit="1"/>
    </xf>
    <xf numFmtId="0" fontId="20" fillId="33" borderId="29" xfId="44" applyFont="1" applyFill="1" applyBorder="1" applyAlignment="1" applyProtection="1">
      <alignment horizontal="center" vertical="center" shrinkToFit="1"/>
    </xf>
    <xf numFmtId="0" fontId="20" fillId="33" borderId="11" xfId="44" applyFont="1" applyFill="1" applyBorder="1" applyAlignment="1" applyProtection="1">
      <alignment horizontal="center" vertical="center" shrinkToFit="1"/>
    </xf>
    <xf numFmtId="0" fontId="20" fillId="33" borderId="28" xfId="44" applyFont="1" applyFill="1" applyBorder="1" applyAlignment="1" applyProtection="1">
      <alignment horizontal="center" vertical="center" shrinkToFit="1"/>
    </xf>
    <xf numFmtId="0" fontId="20" fillId="37" borderId="80" xfId="44" applyFont="1" applyFill="1" applyBorder="1" applyAlignment="1" applyProtection="1">
      <alignment horizontal="center" vertical="center" shrinkToFit="1"/>
    </xf>
    <xf numFmtId="0" fontId="20" fillId="37" borderId="77" xfId="44" applyFont="1" applyFill="1" applyBorder="1" applyAlignment="1" applyProtection="1">
      <alignment horizontal="center" vertical="center" shrinkToFit="1"/>
    </xf>
    <xf numFmtId="0" fontId="20" fillId="37" borderId="29" xfId="44" applyFont="1" applyFill="1" applyBorder="1" applyAlignment="1" applyProtection="1">
      <alignment horizontal="center" vertical="center" shrinkToFit="1"/>
    </xf>
    <xf numFmtId="0" fontId="20" fillId="37" borderId="28" xfId="44" applyFont="1" applyFill="1" applyBorder="1" applyAlignment="1" applyProtection="1">
      <alignment horizontal="center" vertical="center" shrinkToFit="1"/>
    </xf>
    <xf numFmtId="0" fontId="20" fillId="25" borderId="81" xfId="0" applyFont="1" applyFill="1" applyBorder="1" applyAlignment="1" applyProtection="1">
      <alignment horizontal="center" vertical="center" shrinkToFit="1"/>
    </xf>
    <xf numFmtId="0" fontId="20" fillId="37" borderId="79" xfId="44" applyFont="1" applyFill="1" applyBorder="1" applyAlignment="1" applyProtection="1">
      <alignment horizontal="center" vertical="center" shrinkToFit="1"/>
    </xf>
    <xf numFmtId="0" fontId="20" fillId="35" borderId="72" xfId="44" applyFont="1" applyFill="1" applyBorder="1" applyAlignment="1" applyProtection="1">
      <alignment horizontal="center" vertical="center" shrinkToFit="1"/>
    </xf>
    <xf numFmtId="0" fontId="20" fillId="35" borderId="11" xfId="44" applyFont="1" applyFill="1" applyBorder="1" applyAlignment="1" applyProtection="1">
      <alignment horizontal="center" vertical="center" shrinkToFit="1"/>
    </xf>
    <xf numFmtId="0" fontId="20" fillId="35" borderId="77" xfId="44" applyFont="1" applyFill="1" applyBorder="1" applyAlignment="1" applyProtection="1">
      <alignment horizontal="center" vertical="center" shrinkToFit="1"/>
    </xf>
    <xf numFmtId="0" fontId="20" fillId="0" borderId="33" xfId="44" applyFont="1" applyBorder="1" applyAlignment="1" applyProtection="1">
      <alignment horizontal="center" vertical="center" shrinkToFit="1"/>
    </xf>
    <xf numFmtId="0" fontId="20" fillId="0" borderId="0" xfId="44" applyFont="1" applyFill="1" applyBorder="1" applyAlignment="1" applyProtection="1">
      <alignment horizontal="center" vertical="center" shrinkToFit="1"/>
    </xf>
    <xf numFmtId="0" fontId="20" fillId="0" borderId="32" xfId="44" applyFont="1" applyFill="1" applyBorder="1" applyAlignment="1" applyProtection="1">
      <alignment horizontal="center" vertical="center" shrinkToFit="1"/>
    </xf>
    <xf numFmtId="0" fontId="23" fillId="0" borderId="42" xfId="44" applyFont="1" applyBorder="1" applyAlignment="1" applyProtection="1">
      <alignment horizontal="center" vertical="center" shrinkToFit="1"/>
    </xf>
    <xf numFmtId="0" fontId="20" fillId="0" borderId="22" xfId="44" applyFont="1" applyFill="1" applyBorder="1" applyAlignment="1" applyProtection="1">
      <alignment horizontal="center" vertical="center" shrinkToFit="1"/>
    </xf>
    <xf numFmtId="0" fontId="20" fillId="0" borderId="37" xfId="44" applyFont="1" applyFill="1" applyBorder="1" applyAlignment="1" applyProtection="1">
      <alignment horizontal="center" vertical="center" shrinkToFit="1"/>
    </xf>
    <xf numFmtId="0" fontId="20" fillId="0" borderId="58" xfId="0" applyFont="1" applyFill="1" applyBorder="1" applyAlignment="1" applyProtection="1">
      <alignment horizontal="center" vertical="center" shrinkToFit="1"/>
    </xf>
    <xf numFmtId="0" fontId="20" fillId="0" borderId="31" xfId="0" applyFont="1" applyFill="1" applyBorder="1" applyAlignment="1" applyProtection="1">
      <alignment horizontal="center" vertical="center" shrinkToFit="1"/>
    </xf>
    <xf numFmtId="0" fontId="20" fillId="0" borderId="59" xfId="0" applyFont="1" applyFill="1" applyBorder="1" applyAlignment="1" applyProtection="1">
      <alignment horizontal="center" vertical="center" shrinkToFit="1"/>
    </xf>
    <xf numFmtId="0" fontId="20" fillId="35" borderId="42" xfId="44" applyFont="1" applyFill="1" applyBorder="1" applyAlignment="1" applyProtection="1">
      <alignment horizontal="center" vertical="center" shrinkToFit="1"/>
    </xf>
    <xf numFmtId="0" fontId="20" fillId="35" borderId="50" xfId="44" applyFont="1" applyFill="1" applyBorder="1" applyAlignment="1" applyProtection="1">
      <alignment horizontal="center" vertical="center" shrinkToFit="1"/>
    </xf>
    <xf numFmtId="0" fontId="20" fillId="25" borderId="109" xfId="0" applyFont="1" applyFill="1" applyBorder="1" applyAlignment="1" applyProtection="1">
      <alignment horizontal="center" vertical="center" shrinkToFit="1"/>
    </xf>
    <xf numFmtId="0" fontId="20" fillId="25" borderId="83" xfId="0" applyFont="1" applyFill="1" applyBorder="1" applyAlignment="1" applyProtection="1">
      <alignment horizontal="center" vertical="center" shrinkToFit="1"/>
    </xf>
    <xf numFmtId="0" fontId="20" fillId="25" borderId="110" xfId="0" applyFont="1" applyFill="1" applyBorder="1" applyAlignment="1" applyProtection="1">
      <alignment horizontal="center" vertical="center" shrinkToFit="1"/>
    </xf>
    <xf numFmtId="0" fontId="20" fillId="25" borderId="99" xfId="0" applyFont="1" applyFill="1" applyBorder="1" applyAlignment="1" applyProtection="1">
      <alignment horizontal="center" vertical="center" shrinkToFit="1"/>
    </xf>
    <xf numFmtId="0" fontId="20" fillId="35" borderId="29" xfId="44" applyFont="1" applyFill="1" applyBorder="1" applyAlignment="1" applyProtection="1">
      <alignment horizontal="center" vertical="center" shrinkToFit="1"/>
    </xf>
    <xf numFmtId="0" fontId="20" fillId="35" borderId="44" xfId="44" applyFont="1" applyFill="1" applyBorder="1" applyAlignment="1" applyProtection="1">
      <alignment horizontal="center" vertical="center" shrinkToFit="1"/>
    </xf>
    <xf numFmtId="0" fontId="20" fillId="35" borderId="38" xfId="44" applyFont="1" applyFill="1" applyBorder="1" applyAlignment="1" applyProtection="1">
      <alignment horizontal="center" vertical="center" shrinkToFit="1"/>
    </xf>
    <xf numFmtId="0" fontId="20" fillId="35" borderId="52" xfId="44" applyFont="1" applyFill="1" applyBorder="1" applyAlignment="1" applyProtection="1">
      <alignment horizontal="center" vertical="center" shrinkToFit="1"/>
    </xf>
    <xf numFmtId="0" fontId="20" fillId="25" borderId="106" xfId="0" applyFont="1" applyFill="1" applyBorder="1" applyAlignment="1" applyProtection="1">
      <alignment horizontal="center" vertical="center" shrinkToFit="1"/>
    </xf>
    <xf numFmtId="0" fontId="20" fillId="25" borderId="82" xfId="0" applyFont="1" applyFill="1" applyBorder="1" applyAlignment="1" applyProtection="1">
      <alignment horizontal="center" vertical="center" shrinkToFit="1"/>
    </xf>
    <xf numFmtId="0" fontId="20" fillId="25" borderId="84" xfId="0" applyFont="1" applyFill="1" applyBorder="1" applyAlignment="1" applyProtection="1">
      <alignment horizontal="center" vertical="center" shrinkToFit="1"/>
    </xf>
    <xf numFmtId="0" fontId="20" fillId="25" borderId="107" xfId="0" applyFont="1" applyFill="1" applyBorder="1" applyAlignment="1" applyProtection="1">
      <alignment horizontal="center" vertical="center" shrinkToFit="1"/>
    </xf>
    <xf numFmtId="0" fontId="20" fillId="25" borderId="95" xfId="0" applyFont="1" applyFill="1" applyBorder="1" applyAlignment="1" applyProtection="1">
      <alignment horizontal="center" vertical="center" shrinkToFit="1"/>
    </xf>
    <xf numFmtId="0" fontId="20" fillId="25" borderId="108" xfId="0" applyFont="1" applyFill="1" applyBorder="1" applyAlignment="1" applyProtection="1">
      <alignment horizontal="center" vertical="center" shrinkToFit="1"/>
    </xf>
    <xf numFmtId="0" fontId="20" fillId="35" borderId="79" xfId="44" applyFont="1" applyFill="1" applyBorder="1" applyAlignment="1" applyProtection="1">
      <alignment horizontal="center" vertical="center" shrinkToFit="1"/>
    </xf>
    <xf numFmtId="0" fontId="20" fillId="25" borderId="101" xfId="0" applyFont="1" applyFill="1" applyBorder="1" applyAlignment="1" applyProtection="1">
      <alignment horizontal="center" vertical="center" shrinkToFit="1"/>
    </xf>
    <xf numFmtId="0" fontId="20" fillId="25" borderId="111" xfId="0" applyFont="1" applyFill="1" applyBorder="1" applyAlignment="1" applyProtection="1">
      <alignment horizontal="center" vertical="center" shrinkToFit="1"/>
    </xf>
    <xf numFmtId="0" fontId="20" fillId="25" borderId="102" xfId="0" applyFont="1" applyFill="1" applyBorder="1" applyAlignment="1" applyProtection="1">
      <alignment horizontal="center" vertical="center" shrinkToFit="1"/>
    </xf>
    <xf numFmtId="0" fontId="20" fillId="25" borderId="103" xfId="0" applyFont="1" applyFill="1" applyBorder="1" applyAlignment="1" applyProtection="1">
      <alignment horizontal="center" vertical="center" shrinkToFit="1"/>
    </xf>
    <xf numFmtId="0" fontId="20" fillId="25" borderId="104" xfId="0" applyFont="1" applyFill="1" applyBorder="1" applyAlignment="1" applyProtection="1">
      <alignment horizontal="center" vertical="center" shrinkToFit="1"/>
    </xf>
    <xf numFmtId="0" fontId="20" fillId="25" borderId="105" xfId="0" applyFont="1" applyFill="1" applyBorder="1" applyAlignment="1" applyProtection="1">
      <alignment horizontal="center" vertical="center" shrinkToFit="1"/>
    </xf>
    <xf numFmtId="0" fontId="20" fillId="25" borderId="91" xfId="0" applyFont="1" applyFill="1" applyBorder="1" applyAlignment="1" applyProtection="1">
      <alignment horizontal="center" vertical="center" shrinkToFit="1"/>
    </xf>
    <xf numFmtId="0" fontId="20" fillId="25" borderId="85" xfId="0" applyFont="1" applyFill="1" applyBorder="1" applyAlignment="1" applyProtection="1">
      <alignment horizontal="center" vertical="center" shrinkToFit="1"/>
    </xf>
    <xf numFmtId="0" fontId="20" fillId="25" borderId="92" xfId="0" applyFont="1" applyFill="1" applyBorder="1" applyAlignment="1" applyProtection="1">
      <alignment horizontal="center" vertical="center" shrinkToFit="1"/>
    </xf>
    <xf numFmtId="0" fontId="20" fillId="25" borderId="86" xfId="0" applyFont="1" applyFill="1" applyBorder="1" applyAlignment="1" applyProtection="1">
      <alignment horizontal="center" vertical="center" shrinkToFit="1"/>
    </xf>
    <xf numFmtId="0" fontId="20" fillId="25" borderId="93" xfId="0" applyFont="1" applyFill="1" applyBorder="1" applyAlignment="1" applyProtection="1">
      <alignment horizontal="center" vertical="center" shrinkToFit="1"/>
    </xf>
    <xf numFmtId="0" fontId="20" fillId="25" borderId="94" xfId="0" applyFont="1" applyFill="1" applyBorder="1" applyAlignment="1" applyProtection="1">
      <alignment horizontal="center" vertical="center" shrinkToFit="1"/>
    </xf>
    <xf numFmtId="0" fontId="20" fillId="25" borderId="96" xfId="0" applyFont="1" applyFill="1" applyBorder="1" applyAlignment="1" applyProtection="1">
      <alignment horizontal="center" vertical="center" shrinkToFit="1"/>
    </xf>
    <xf numFmtId="0" fontId="20" fillId="25" borderId="97" xfId="0" applyFont="1" applyFill="1" applyBorder="1" applyAlignment="1" applyProtection="1">
      <alignment horizontal="center" vertical="center" shrinkToFit="1"/>
    </xf>
    <xf numFmtId="0" fontId="20" fillId="0" borderId="17" xfId="44" applyFont="1" applyFill="1" applyBorder="1" applyAlignment="1" applyProtection="1">
      <alignment horizontal="center" vertical="center" shrinkToFit="1"/>
    </xf>
    <xf numFmtId="0" fontId="20" fillId="0" borderId="14" xfId="44" applyFont="1" applyFill="1" applyBorder="1" applyAlignment="1" applyProtection="1">
      <alignment horizontal="center" vertical="center" shrinkToFit="1"/>
    </xf>
    <xf numFmtId="0" fontId="20" fillId="25" borderId="87" xfId="0" applyFont="1" applyFill="1" applyBorder="1" applyAlignment="1" applyProtection="1">
      <alignment horizontal="center" vertical="center" shrinkToFit="1"/>
    </xf>
    <xf numFmtId="0" fontId="20" fillId="25" borderId="88" xfId="0" applyFont="1" applyFill="1" applyBorder="1" applyAlignment="1" applyProtection="1">
      <alignment horizontal="center" vertical="center" shrinkToFit="1"/>
    </xf>
    <xf numFmtId="0" fontId="20" fillId="25" borderId="89" xfId="0" applyFont="1" applyFill="1" applyBorder="1" applyAlignment="1" applyProtection="1">
      <alignment horizontal="center" vertical="center" shrinkToFit="1"/>
    </xf>
    <xf numFmtId="0" fontId="20" fillId="25" borderId="90" xfId="0" applyFont="1" applyFill="1" applyBorder="1" applyAlignment="1" applyProtection="1">
      <alignment horizontal="center" vertical="center" shrinkToFit="1"/>
    </xf>
    <xf numFmtId="0" fontId="20" fillId="25" borderId="98" xfId="0" applyFont="1" applyFill="1" applyBorder="1" applyAlignment="1" applyProtection="1">
      <alignment horizontal="center" vertical="center" shrinkToFit="1"/>
    </xf>
    <xf numFmtId="0" fontId="20" fillId="25" borderId="100" xfId="0" applyFont="1" applyFill="1" applyBorder="1" applyAlignment="1" applyProtection="1">
      <alignment horizontal="center" vertical="center" shrinkToFit="1"/>
    </xf>
    <xf numFmtId="0" fontId="20" fillId="0" borderId="14" xfId="0" applyFont="1" applyFill="1" applyBorder="1" applyAlignment="1" applyProtection="1">
      <alignment horizontal="center" vertical="center" shrinkToFit="1"/>
    </xf>
    <xf numFmtId="0" fontId="33" fillId="0" borderId="0" xfId="42" applyFont="1" applyFill="1" applyBorder="1" applyAlignment="1">
      <alignment horizontal="center" vertical="center"/>
    </xf>
    <xf numFmtId="0" fontId="28" fillId="0" borderId="0" xfId="42" applyFont="1" applyFill="1" applyBorder="1" applyAlignment="1">
      <alignment horizontal="center" vertical="top" textRotation="255" indent="1" shrinkToFit="1"/>
    </xf>
    <xf numFmtId="0" fontId="28" fillId="0" borderId="0" xfId="42" applyFont="1" applyAlignment="1">
      <alignment horizontal="center" vertical="top" textRotation="255" indent="1"/>
    </xf>
    <xf numFmtId="0" fontId="33" fillId="0" borderId="0" xfId="42" applyFont="1" applyAlignment="1">
      <alignment horizontal="center" vertical="center"/>
    </xf>
    <xf numFmtId="0" fontId="33" fillId="0" borderId="27" xfId="42" applyFont="1" applyBorder="1" applyAlignment="1">
      <alignment horizontal="center" vertical="center"/>
    </xf>
    <xf numFmtId="0" fontId="33" fillId="0" borderId="30" xfId="42" applyFont="1" applyBorder="1" applyAlignment="1">
      <alignment horizontal="center" vertical="center"/>
    </xf>
    <xf numFmtId="0" fontId="35" fillId="0" borderId="0" xfId="42" applyFont="1" applyBorder="1" applyAlignment="1">
      <alignment horizontal="right" vertical="center"/>
    </xf>
    <xf numFmtId="0" fontId="28" fillId="0" borderId="29" xfId="42" applyFont="1" applyBorder="1" applyAlignment="1">
      <alignment horizontal="center" vertical="center" shrinkToFit="1"/>
    </xf>
    <xf numFmtId="0" fontId="28" fillId="0" borderId="11" xfId="42" applyFont="1" applyBorder="1" applyAlignment="1">
      <alignment horizontal="center" vertical="center" shrinkToFit="1"/>
    </xf>
    <xf numFmtId="0" fontId="28" fillId="0" borderId="28" xfId="42" applyFont="1" applyBorder="1" applyAlignment="1">
      <alignment horizontal="center" vertical="center" shrinkToFit="1"/>
    </xf>
    <xf numFmtId="0" fontId="28" fillId="0" borderId="74" xfId="42" applyFont="1" applyBorder="1" applyAlignment="1">
      <alignment horizontal="center" vertical="center" shrinkToFit="1"/>
    </xf>
    <xf numFmtId="0" fontId="28" fillId="0" borderId="31" xfId="42" applyFont="1" applyBorder="1" applyAlignment="1">
      <alignment horizontal="center" vertical="center" shrinkToFit="1"/>
    </xf>
    <xf numFmtId="0" fontId="28" fillId="0" borderId="60" xfId="42" applyFont="1" applyBorder="1" applyAlignment="1">
      <alignment horizontal="center" vertical="center" shrinkToFit="1"/>
    </xf>
    <xf numFmtId="0" fontId="28" fillId="0" borderId="22" xfId="42" applyFont="1" applyBorder="1" applyAlignment="1">
      <alignment horizontal="center" vertical="center" shrinkToFit="1"/>
    </xf>
    <xf numFmtId="0" fontId="28" fillId="0" borderId="0" xfId="42" applyFont="1" applyBorder="1" applyAlignment="1">
      <alignment horizontal="center" vertical="center" shrinkToFit="1"/>
    </xf>
    <xf numFmtId="0" fontId="28" fillId="0" borderId="34" xfId="42" applyFont="1" applyBorder="1" applyAlignment="1">
      <alignment horizontal="center" vertical="center" shrinkToFit="1"/>
    </xf>
    <xf numFmtId="0" fontId="28" fillId="0" borderId="37" xfId="42" applyFont="1" applyBorder="1" applyAlignment="1">
      <alignment horizontal="center" vertical="center" shrinkToFit="1"/>
    </xf>
    <xf numFmtId="0" fontId="28" fillId="0" borderId="32" xfId="42" applyFont="1" applyBorder="1" applyAlignment="1">
      <alignment horizontal="center" vertical="center" shrinkToFit="1"/>
    </xf>
    <xf numFmtId="0" fontId="28" fillId="0" borderId="43" xfId="42" applyFont="1" applyBorder="1" applyAlignment="1">
      <alignment horizontal="center" vertical="center" shrinkToFit="1"/>
    </xf>
    <xf numFmtId="0" fontId="29" fillId="0" borderId="0" xfId="42" applyFont="1" applyAlignment="1">
      <alignment horizontal="center" vertical="center"/>
    </xf>
    <xf numFmtId="0" fontId="33" fillId="0" borderId="29" xfId="42" applyFont="1" applyBorder="1" applyAlignment="1">
      <alignment horizontal="center" vertical="top" textRotation="255" indent="1" shrinkToFit="1"/>
    </xf>
    <xf numFmtId="0" fontId="33" fillId="0" borderId="28" xfId="42" applyFont="1" applyBorder="1" applyAlignment="1">
      <alignment horizontal="center" vertical="top" textRotation="255" indent="1" shrinkToFit="1"/>
    </xf>
    <xf numFmtId="49" fontId="32" fillId="0" borderId="0" xfId="42" applyNumberFormat="1" applyFont="1" applyAlignment="1">
      <alignment horizontal="center" vertical="center" shrinkToFit="1"/>
    </xf>
    <xf numFmtId="178" fontId="28" fillId="0" borderId="0" xfId="42" applyNumberFormat="1" applyFont="1" applyBorder="1" applyAlignment="1">
      <alignment horizontal="center" vertical="center" shrinkToFit="1"/>
    </xf>
    <xf numFmtId="0" fontId="33" fillId="27" borderId="29" xfId="42" applyFont="1" applyFill="1" applyBorder="1" applyAlignment="1">
      <alignment horizontal="center" vertical="center"/>
    </xf>
    <xf numFmtId="0" fontId="33" fillId="27" borderId="28" xfId="42" applyFont="1" applyFill="1" applyBorder="1" applyAlignment="1">
      <alignment horizontal="center" vertical="center"/>
    </xf>
    <xf numFmtId="0" fontId="33" fillId="0" borderId="0" xfId="42" applyFont="1" applyBorder="1" applyAlignment="1">
      <alignment horizontal="center" vertical="center"/>
    </xf>
    <xf numFmtId="0" fontId="30" fillId="0" borderId="29" xfId="42" applyFont="1" applyBorder="1" applyAlignment="1">
      <alignment horizontal="center" vertical="center" wrapText="1"/>
    </xf>
    <xf numFmtId="0" fontId="30" fillId="0" borderId="11" xfId="42" applyFont="1" applyBorder="1" applyAlignment="1">
      <alignment horizontal="center" vertical="center" wrapText="1"/>
    </xf>
    <xf numFmtId="0" fontId="30" fillId="0" borderId="28" xfId="42" applyFont="1" applyBorder="1" applyAlignment="1">
      <alignment horizontal="center" vertical="center" wrapText="1"/>
    </xf>
    <xf numFmtId="0" fontId="33" fillId="0" borderId="35" xfId="42" applyFont="1" applyBorder="1" applyAlignment="1">
      <alignment horizontal="center" vertical="center" shrinkToFit="1"/>
    </xf>
    <xf numFmtId="0" fontId="33" fillId="0" borderId="19" xfId="42" applyFont="1" applyBorder="1" applyAlignment="1">
      <alignment horizontal="center" vertical="center" shrinkToFit="1"/>
    </xf>
    <xf numFmtId="0" fontId="33" fillId="0" borderId="24" xfId="42" applyFont="1" applyBorder="1" applyAlignment="1">
      <alignment horizontal="center" vertical="center" shrinkToFit="1"/>
    </xf>
    <xf numFmtId="0" fontId="33" fillId="0" borderId="35" xfId="42" applyFont="1" applyBorder="1" applyAlignment="1">
      <alignment horizontal="center" shrinkToFit="1"/>
    </xf>
    <xf numFmtId="0" fontId="33" fillId="0" borderId="19" xfId="42" applyFont="1" applyBorder="1" applyAlignment="1">
      <alignment horizontal="center" shrinkToFit="1"/>
    </xf>
    <xf numFmtId="0" fontId="33" fillId="0" borderId="24" xfId="42" applyFont="1" applyBorder="1" applyAlignment="1">
      <alignment horizontal="center" shrinkToFit="1"/>
    </xf>
    <xf numFmtId="0" fontId="33" fillId="0" borderId="19" xfId="42" applyFont="1" applyBorder="1" applyAlignment="1">
      <alignment horizontal="center"/>
    </xf>
    <xf numFmtId="0" fontId="33" fillId="0" borderId="10" xfId="42" applyFont="1" applyBorder="1" applyAlignment="1">
      <alignment horizontal="center" vertical="center"/>
    </xf>
    <xf numFmtId="0" fontId="31" fillId="0" borderId="74" xfId="42" applyFont="1" applyBorder="1" applyAlignment="1">
      <alignment horizontal="center" vertical="center"/>
    </xf>
    <xf numFmtId="0" fontId="31" fillId="0" borderId="31" xfId="42" applyFont="1" applyBorder="1" applyAlignment="1">
      <alignment horizontal="center" vertical="center"/>
    </xf>
    <xf numFmtId="0" fontId="31" fillId="0" borderId="60" xfId="42" applyFont="1" applyBorder="1" applyAlignment="1">
      <alignment horizontal="center" vertical="center"/>
    </xf>
    <xf numFmtId="0" fontId="31" fillId="0" borderId="37" xfId="42" applyFont="1" applyBorder="1" applyAlignment="1">
      <alignment horizontal="center" vertical="center"/>
    </xf>
    <xf numFmtId="0" fontId="31" fillId="0" borderId="32" xfId="42" applyFont="1" applyBorder="1" applyAlignment="1">
      <alignment horizontal="center" vertical="center"/>
    </xf>
    <xf numFmtId="0" fontId="31" fillId="0" borderId="43" xfId="42" applyFont="1" applyBorder="1" applyAlignment="1">
      <alignment horizontal="center" vertical="center"/>
    </xf>
    <xf numFmtId="0" fontId="31" fillId="0" borderId="22" xfId="42" applyFont="1" applyBorder="1" applyAlignment="1">
      <alignment horizontal="center" vertical="center"/>
    </xf>
    <xf numFmtId="0" fontId="31" fillId="0" borderId="0" xfId="42" applyFont="1" applyBorder="1" applyAlignment="1">
      <alignment horizontal="center" vertical="center"/>
    </xf>
    <xf numFmtId="0" fontId="31" fillId="0" borderId="34" xfId="42" applyFont="1" applyBorder="1" applyAlignment="1">
      <alignment horizontal="center" vertical="center"/>
    </xf>
    <xf numFmtId="0" fontId="30" fillId="0" borderId="29" xfId="42" applyFont="1" applyBorder="1" applyAlignment="1">
      <alignment horizontal="center" vertical="center" shrinkToFit="1"/>
    </xf>
    <xf numFmtId="0" fontId="30" fillId="0" borderId="11" xfId="42" applyFont="1" applyBorder="1" applyAlignment="1">
      <alignment horizontal="center" vertical="center" shrinkToFit="1"/>
    </xf>
    <xf numFmtId="0" fontId="30" fillId="0" borderId="28" xfId="42" applyFont="1" applyBorder="1" applyAlignment="1">
      <alignment horizontal="center" vertical="center" shrinkToFit="1"/>
    </xf>
    <xf numFmtId="0" fontId="32" fillId="0" borderId="29" xfId="42" applyFont="1" applyBorder="1" applyAlignment="1">
      <alignment horizontal="center" vertical="center"/>
    </xf>
    <xf numFmtId="0" fontId="32" fillId="0" borderId="11" xfId="42" applyFont="1" applyBorder="1" applyAlignment="1">
      <alignment horizontal="center" vertical="center"/>
    </xf>
    <xf numFmtId="0" fontId="32" fillId="0" borderId="28" xfId="42" applyFont="1" applyBorder="1" applyAlignment="1">
      <alignment horizontal="center" vertical="center"/>
    </xf>
    <xf numFmtId="0" fontId="31" fillId="0" borderId="29" xfId="42" applyFont="1" applyBorder="1" applyAlignment="1">
      <alignment horizontal="center" vertical="center"/>
    </xf>
    <xf numFmtId="0" fontId="31" fillId="0" borderId="11" xfId="42" applyFont="1" applyBorder="1" applyAlignment="1">
      <alignment horizontal="center" vertical="center"/>
    </xf>
    <xf numFmtId="0" fontId="31" fillId="0" borderId="28" xfId="42" applyFont="1" applyBorder="1" applyAlignment="1">
      <alignment horizontal="center" vertical="center"/>
    </xf>
    <xf numFmtId="49" fontId="33" fillId="34" borderId="29" xfId="42" applyNumberFormat="1" applyFont="1" applyFill="1" applyBorder="1" applyAlignment="1">
      <alignment horizontal="center" vertical="center"/>
    </xf>
    <xf numFmtId="49" fontId="33" fillId="34" borderId="28" xfId="42" applyNumberFormat="1" applyFont="1" applyFill="1" applyBorder="1" applyAlignment="1">
      <alignment horizontal="center" vertical="center"/>
    </xf>
    <xf numFmtId="0" fontId="33" fillId="0" borderId="18" xfId="42" applyFont="1" applyBorder="1" applyAlignment="1">
      <alignment horizontal="center"/>
    </xf>
    <xf numFmtId="0" fontId="33" fillId="0" borderId="0" xfId="42" applyFont="1" applyBorder="1" applyAlignment="1">
      <alignment horizontal="center"/>
    </xf>
    <xf numFmtId="0" fontId="33" fillId="0" borderId="0" xfId="42" applyFont="1" applyBorder="1" applyAlignment="1">
      <alignment horizontal="center" shrinkToFit="1"/>
    </xf>
    <xf numFmtId="0" fontId="32" fillId="0" borderId="74" xfId="42" applyFont="1" applyBorder="1" applyAlignment="1">
      <alignment horizontal="center" vertical="center"/>
    </xf>
    <xf numFmtId="0" fontId="32" fillId="0" borderId="31" xfId="42" applyFont="1" applyBorder="1" applyAlignment="1">
      <alignment horizontal="center" vertical="center"/>
    </xf>
    <xf numFmtId="0" fontId="32" fillId="0" borderId="60" xfId="42" applyFont="1" applyBorder="1" applyAlignment="1">
      <alignment horizontal="center" vertical="center"/>
    </xf>
    <xf numFmtId="0" fontId="32" fillId="0" borderId="22" xfId="42" applyFont="1" applyBorder="1" applyAlignment="1">
      <alignment horizontal="center" vertical="center"/>
    </xf>
    <xf numFmtId="0" fontId="32" fillId="0" borderId="0" xfId="42" applyFont="1" applyBorder="1" applyAlignment="1">
      <alignment horizontal="center" vertical="center"/>
    </xf>
    <xf numFmtId="0" fontId="32" fillId="0" borderId="34" xfId="42" applyFont="1" applyBorder="1" applyAlignment="1">
      <alignment horizontal="center" vertical="center"/>
    </xf>
    <xf numFmtId="0" fontId="32" fillId="0" borderId="37" xfId="42" applyFont="1" applyBorder="1" applyAlignment="1">
      <alignment horizontal="center" vertical="center"/>
    </xf>
    <xf numFmtId="0" fontId="32" fillId="0" borderId="32" xfId="42" applyFont="1" applyBorder="1" applyAlignment="1">
      <alignment horizontal="center" vertical="center"/>
    </xf>
    <xf numFmtId="0" fontId="32" fillId="0" borderId="43" xfId="42" applyFont="1" applyBorder="1" applyAlignment="1">
      <alignment horizontal="center" vertical="center"/>
    </xf>
    <xf numFmtId="49" fontId="33" fillId="0" borderId="0" xfId="42" applyNumberFormat="1" applyFont="1" applyBorder="1" applyAlignment="1">
      <alignment horizontal="center" vertical="center"/>
    </xf>
    <xf numFmtId="49" fontId="33" fillId="0" borderId="0" xfId="42" applyNumberFormat="1" applyFont="1" applyAlignment="1">
      <alignment horizontal="center" vertical="center"/>
    </xf>
    <xf numFmtId="0" fontId="29" fillId="0" borderId="0" xfId="42" applyFont="1" applyAlignment="1">
      <alignment horizontal="left" vertical="top"/>
    </xf>
    <xf numFmtId="49" fontId="33" fillId="35" borderId="29" xfId="42" applyNumberFormat="1" applyFont="1" applyFill="1" applyBorder="1" applyAlignment="1">
      <alignment horizontal="center" vertical="center"/>
    </xf>
    <xf numFmtId="49" fontId="33" fillId="35" borderId="28" xfId="42" applyNumberFormat="1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7" xfId="0" applyBorder="1" applyAlignment="1">
      <alignment horizontal="center" vertical="top" textRotation="255"/>
    </xf>
    <xf numFmtId="0" fontId="0" fillId="0" borderId="36" xfId="0" applyBorder="1" applyAlignment="1">
      <alignment horizontal="center" vertical="top" textRotation="255"/>
    </xf>
    <xf numFmtId="0" fontId="0" fillId="0" borderId="30" xfId="0" applyBorder="1" applyAlignment="1">
      <alignment horizontal="center" vertical="top" textRotation="255"/>
    </xf>
    <xf numFmtId="0" fontId="0" fillId="0" borderId="27" xfId="0" applyBorder="1" applyAlignment="1">
      <alignment horizontal="center" vertical="top" textRotation="255" shrinkToFit="1"/>
    </xf>
    <xf numFmtId="0" fontId="0" fillId="0" borderId="36" xfId="0" applyBorder="1" applyAlignment="1">
      <alignment horizontal="center" vertical="top" textRotation="255" shrinkToFit="1"/>
    </xf>
    <xf numFmtId="0" fontId="0" fillId="0" borderId="30" xfId="0" applyBorder="1" applyAlignment="1">
      <alignment horizontal="center" vertical="top" textRotation="255" shrinkToFit="1"/>
    </xf>
    <xf numFmtId="0" fontId="38" fillId="25" borderId="36" xfId="0" applyFont="1" applyFill="1" applyBorder="1" applyAlignment="1">
      <alignment horizontal="center" vertical="center" textRotation="255"/>
    </xf>
    <xf numFmtId="0" fontId="38" fillId="25" borderId="30" xfId="0" applyFont="1" applyFill="1" applyBorder="1" applyAlignment="1">
      <alignment horizontal="center" vertical="center" textRotation="255"/>
    </xf>
    <xf numFmtId="0" fontId="37" fillId="0" borderId="18" xfId="0" applyFont="1" applyBorder="1" applyAlignment="1">
      <alignment horizontal="center" vertical="top" textRotation="255"/>
    </xf>
    <xf numFmtId="0" fontId="0" fillId="0" borderId="27" xfId="0" applyBorder="1" applyAlignment="1">
      <alignment horizontal="center" vertical="top" textRotation="255" wrapText="1"/>
    </xf>
    <xf numFmtId="0" fontId="0" fillId="0" borderId="36" xfId="0" applyBorder="1" applyAlignment="1">
      <alignment horizontal="center" vertical="top" textRotation="255" wrapText="1"/>
    </xf>
    <xf numFmtId="0" fontId="0" fillId="0" borderId="30" xfId="0" applyBorder="1" applyAlignment="1">
      <alignment horizontal="center" vertical="top" textRotation="255" wrapText="1"/>
    </xf>
    <xf numFmtId="0" fontId="20" fillId="0" borderId="27" xfId="0" applyFont="1" applyBorder="1" applyAlignment="1">
      <alignment vertical="center" textRotation="255"/>
    </xf>
    <xf numFmtId="0" fontId="20" fillId="0" borderId="36" xfId="0" applyFont="1" applyBorder="1" applyAlignment="1">
      <alignment vertical="center" textRotation="255"/>
    </xf>
    <xf numFmtId="0" fontId="20" fillId="0" borderId="30" xfId="0" applyFont="1" applyBorder="1" applyAlignment="1">
      <alignment vertical="center" textRotation="255"/>
    </xf>
    <xf numFmtId="0" fontId="23" fillId="0" borderId="0" xfId="0" applyFont="1" applyAlignment="1">
      <alignment horizontal="center" vertical="top" textRotation="255" shrinkToFit="1"/>
    </xf>
    <xf numFmtId="0" fontId="24" fillId="0" borderId="0" xfId="0" applyFont="1" applyAlignment="1">
      <alignment horizontal="center" vertical="top" textRotation="255"/>
    </xf>
    <xf numFmtId="0" fontId="38" fillId="0" borderId="0" xfId="0" applyFont="1" applyAlignment="1">
      <alignment horizontal="center" vertical="top" textRotation="255"/>
    </xf>
    <xf numFmtId="0" fontId="38" fillId="0" borderId="14" xfId="0" applyFont="1" applyBorder="1" applyAlignment="1">
      <alignment horizontal="center" vertical="top" textRotation="255"/>
    </xf>
    <xf numFmtId="0" fontId="39" fillId="0" borderId="18" xfId="0" applyFont="1" applyBorder="1" applyAlignment="1">
      <alignment horizontal="center" vertical="center" textRotation="255"/>
    </xf>
    <xf numFmtId="0" fontId="20" fillId="0" borderId="27" xfId="0" applyFont="1" applyBorder="1" applyAlignment="1">
      <alignment horizontal="center" vertical="center" textRotation="255"/>
    </xf>
    <xf numFmtId="0" fontId="20" fillId="0" borderId="36" xfId="0" applyFont="1" applyBorder="1" applyAlignment="1">
      <alignment horizontal="center" vertical="center" textRotation="255"/>
    </xf>
    <xf numFmtId="0" fontId="20" fillId="0" borderId="30" xfId="0" applyFont="1" applyBorder="1" applyAlignment="1">
      <alignment horizontal="center" vertical="center" textRotation="255"/>
    </xf>
    <xf numFmtId="0" fontId="0" fillId="0" borderId="10" xfId="0" applyBorder="1" applyAlignment="1">
      <alignment horizontal="center" vertical="center" textRotation="255"/>
    </xf>
    <xf numFmtId="0" fontId="39" fillId="0" borderId="0" xfId="0" applyFont="1" applyAlignment="1">
      <alignment horizontal="center" vertical="center" textRotation="255"/>
    </xf>
    <xf numFmtId="0" fontId="36" fillId="0" borderId="0" xfId="0" applyFont="1" applyAlignment="1">
      <alignment horizontal="center" vertical="top" textRotation="255"/>
    </xf>
    <xf numFmtId="0" fontId="0" fillId="0" borderId="35" xfId="0" applyBorder="1" applyAlignment="1">
      <alignment horizontal="center" vertical="top" textRotation="255"/>
    </xf>
    <xf numFmtId="0" fontId="0" fillId="0" borderId="19" xfId="0" applyBorder="1" applyAlignment="1">
      <alignment horizontal="center" vertical="top" textRotation="255"/>
    </xf>
    <xf numFmtId="0" fontId="0" fillId="0" borderId="24" xfId="0" applyBorder="1" applyAlignment="1">
      <alignment horizontal="center" vertical="top" textRotation="255"/>
    </xf>
    <xf numFmtId="0" fontId="0" fillId="0" borderId="18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13" xfId="0" applyBorder="1" applyAlignment="1">
      <alignment horizontal="center" vertical="top" textRotation="255"/>
    </xf>
    <xf numFmtId="0" fontId="0" fillId="0" borderId="16" xfId="0" applyBorder="1" applyAlignment="1">
      <alignment horizontal="center" vertical="top" textRotation="255"/>
    </xf>
    <xf numFmtId="0" fontId="0" fillId="0" borderId="14" xfId="0" applyBorder="1" applyAlignment="1">
      <alignment horizontal="center" vertical="top" textRotation="255"/>
    </xf>
    <xf numFmtId="0" fontId="0" fillId="0" borderId="15" xfId="0" applyBorder="1" applyAlignment="1">
      <alignment horizontal="center" vertical="top" textRotation="255"/>
    </xf>
    <xf numFmtId="0" fontId="0" fillId="0" borderId="10" xfId="0" applyBorder="1" applyAlignment="1">
      <alignment horizontal="center" vertical="top" textRotation="255"/>
    </xf>
    <xf numFmtId="0" fontId="37" fillId="0" borderId="0" xfId="0" applyFont="1" applyAlignment="1">
      <alignment horizontal="center" vertical="top" textRotation="255"/>
    </xf>
    <xf numFmtId="0" fontId="38" fillId="25" borderId="10" xfId="0" applyFont="1" applyFill="1" applyBorder="1" applyAlignment="1">
      <alignment horizontal="center" vertical="center" textRotation="255"/>
    </xf>
    <xf numFmtId="0" fontId="40" fillId="0" borderId="0" xfId="0" applyFont="1" applyAlignment="1">
      <alignment horizontal="center" vertical="top" textRotation="255"/>
    </xf>
    <xf numFmtId="0" fontId="36" fillId="0" borderId="0" xfId="0" applyFont="1" applyAlignment="1">
      <alignment horizontal="center" textRotation="255"/>
    </xf>
    <xf numFmtId="0" fontId="0" fillId="0" borderId="25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7" fillId="0" borderId="0" xfId="0" applyFont="1" applyBorder="1" applyAlignment="1">
      <alignment horizontal="center" vertical="top" textRotation="255"/>
    </xf>
    <xf numFmtId="0" fontId="21" fillId="38" borderId="10" xfId="45" applyFont="1" applyFill="1" applyBorder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駿河ウィンターカップ (3×5チーム) " xfId="42"/>
    <cellStyle name="標準_駿河カップ 組み合わせ (5ブロック×5チーム)×2" xfId="43"/>
    <cellStyle name="標準_第5回 駿河カップ 試合組み合わせ" xfId="44"/>
    <cellStyle name="標準_第6回 駿河カップ 組み合わせ(4ブロック×8チーム)" xfId="45"/>
    <cellStyle name="良い" xfId="46" builtinId="26" customBuiltin="1"/>
  </cellStyles>
  <dxfs count="2">
    <dxf>
      <fill>
        <patternFill>
          <bgColor indexed="53"/>
        </patternFill>
      </fill>
    </dxf>
    <dxf>
      <fill>
        <patternFill>
          <bgColor indexed="53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216</xdr:col>
      <xdr:colOff>282575</xdr:colOff>
      <xdr:row>39</xdr:row>
      <xdr:rowOff>15875</xdr:rowOff>
    </xdr:from>
    <xdr:to>
      <xdr:col>223</xdr:col>
      <xdr:colOff>267640</xdr:colOff>
      <xdr:row>40</xdr:row>
      <xdr:rowOff>158750</xdr:rowOff>
    </xdr:to>
    <xdr:sp macro="" textlink="">
      <xdr:nvSpPr>
        <xdr:cNvPr id="2" name="テキスト ボックス 1"/>
        <xdr:cNvSpPr txBox="1"/>
      </xdr:nvSpPr>
      <xdr:spPr>
        <a:xfrm>
          <a:off x="27470100" y="6702425"/>
          <a:ext cx="23939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1400">
              <a:latin typeface="HG創英角ｺﾞｼｯｸUB" panose="020B0909000000000000" pitchFamily="49" charset="-128"/>
              <a:ea typeface="HG創英角ｺﾞｼｯｸUB" panose="020B0909000000000000" pitchFamily="49" charset="-128"/>
            </a:rPr>
            <a:t>１／７ページ</a:t>
          </a:r>
        </a:p>
      </xdr:txBody>
    </xdr:sp>
    <xdr:clientData/>
  </xdr:twoCellAnchor>
  <xdr:twoCellAnchor>
    <xdr:from>
      <xdr:col>174</xdr:col>
      <xdr:colOff>0</xdr:colOff>
      <xdr:row>39</xdr:row>
      <xdr:rowOff>15875</xdr:rowOff>
    </xdr:from>
    <xdr:to>
      <xdr:col>185</xdr:col>
      <xdr:colOff>333375</xdr:colOff>
      <xdr:row>40</xdr:row>
      <xdr:rowOff>158750</xdr:rowOff>
    </xdr:to>
    <xdr:sp macro="" textlink="">
      <xdr:nvSpPr>
        <xdr:cNvPr id="3" name="テキスト ボックス 2"/>
        <xdr:cNvSpPr txBox="1"/>
      </xdr:nvSpPr>
      <xdr:spPr>
        <a:xfrm>
          <a:off x="44402375" y="6826250"/>
          <a:ext cx="7254875" cy="317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1400">
              <a:latin typeface="HG創英角ｺﾞｼｯｸUB" panose="020B0909000000000000" pitchFamily="49" charset="-128"/>
              <a:ea typeface="HG創英角ｺﾞｼｯｸUB" panose="020B0909000000000000" pitchFamily="49" charset="-128"/>
            </a:rPr>
            <a:t>３／７ページ</a:t>
          </a:r>
        </a:p>
      </xdr:txBody>
    </xdr:sp>
    <xdr:clientData/>
  </xdr:twoCellAnchor>
  <xdr:twoCellAnchor>
    <xdr:from>
      <xdr:col>112</xdr:col>
      <xdr:colOff>15875</xdr:colOff>
      <xdr:row>39</xdr:row>
      <xdr:rowOff>15875</xdr:rowOff>
    </xdr:from>
    <xdr:to>
      <xdr:col>124</xdr:col>
      <xdr:colOff>0</xdr:colOff>
      <xdr:row>40</xdr:row>
      <xdr:rowOff>158750</xdr:rowOff>
    </xdr:to>
    <xdr:sp macro="" textlink="">
      <xdr:nvSpPr>
        <xdr:cNvPr id="6" name="テキスト ボックス 5"/>
        <xdr:cNvSpPr txBox="1"/>
      </xdr:nvSpPr>
      <xdr:spPr>
        <a:xfrm>
          <a:off x="26368375" y="6826250"/>
          <a:ext cx="4556125" cy="317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1400">
              <a:latin typeface="HG創英角ｺﾞｼｯｸUB" panose="020B0909000000000000" pitchFamily="49" charset="-128"/>
              <a:ea typeface="HG創英角ｺﾞｼｯｸUB" panose="020B0909000000000000" pitchFamily="49" charset="-128"/>
            </a:rPr>
            <a:t>５／７ページ</a:t>
          </a:r>
        </a:p>
      </xdr:txBody>
    </xdr:sp>
    <xdr:clientData/>
  </xdr:twoCellAnchor>
  <xdr:twoCellAnchor>
    <xdr:from>
      <xdr:col>124</xdr:col>
      <xdr:colOff>0</xdr:colOff>
      <xdr:row>39</xdr:row>
      <xdr:rowOff>15875</xdr:rowOff>
    </xdr:from>
    <xdr:to>
      <xdr:col>152</xdr:col>
      <xdr:colOff>95250</xdr:colOff>
      <xdr:row>40</xdr:row>
      <xdr:rowOff>158750</xdr:rowOff>
    </xdr:to>
    <xdr:sp macro="" textlink="">
      <xdr:nvSpPr>
        <xdr:cNvPr id="11" name="テキスト ボックス 10"/>
        <xdr:cNvSpPr txBox="1"/>
      </xdr:nvSpPr>
      <xdr:spPr>
        <a:xfrm>
          <a:off x="33988375" y="6826250"/>
          <a:ext cx="7254875" cy="317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1400">
              <a:latin typeface="HG創英角ｺﾞｼｯｸUB" panose="020B0909000000000000" pitchFamily="49" charset="-128"/>
              <a:ea typeface="HG創英角ｺﾞｼｯｸUB" panose="020B0909000000000000" pitchFamily="49" charset="-128"/>
            </a:rPr>
            <a:t>４／７ページ</a:t>
          </a:r>
        </a:p>
      </xdr:txBody>
    </xdr:sp>
    <xdr:clientData/>
  </xdr:twoCellAnchor>
  <xdr:twoCellAnchor>
    <xdr:from>
      <xdr:col>30</xdr:col>
      <xdr:colOff>301625</xdr:colOff>
      <xdr:row>39</xdr:row>
      <xdr:rowOff>15875</xdr:rowOff>
    </xdr:from>
    <xdr:to>
      <xdr:col>47</xdr:col>
      <xdr:colOff>95250</xdr:colOff>
      <xdr:row>40</xdr:row>
      <xdr:rowOff>158750</xdr:rowOff>
    </xdr:to>
    <xdr:sp macro="" textlink="">
      <xdr:nvSpPr>
        <xdr:cNvPr id="12" name="テキスト ボックス 11"/>
        <xdr:cNvSpPr txBox="1"/>
      </xdr:nvSpPr>
      <xdr:spPr>
        <a:xfrm>
          <a:off x="15986125" y="6826250"/>
          <a:ext cx="4556125" cy="317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1400">
              <a:latin typeface="HG創英角ｺﾞｼｯｸUB" panose="020B0909000000000000" pitchFamily="49" charset="-128"/>
              <a:ea typeface="HG創英角ｺﾞｼｯｸUB" panose="020B0909000000000000" pitchFamily="49" charset="-128"/>
            </a:rPr>
            <a:t>６／７ページ</a:t>
          </a:r>
        </a:p>
      </xdr:txBody>
    </xdr:sp>
    <xdr:clientData/>
  </xdr:twoCellAnchor>
  <xdr:twoCellAnchor>
    <xdr:from>
      <xdr:col>6</xdr:col>
      <xdr:colOff>0</xdr:colOff>
      <xdr:row>39</xdr:row>
      <xdr:rowOff>15875</xdr:rowOff>
    </xdr:from>
    <xdr:to>
      <xdr:col>10</xdr:col>
      <xdr:colOff>0</xdr:colOff>
      <xdr:row>40</xdr:row>
      <xdr:rowOff>158750</xdr:rowOff>
    </xdr:to>
    <xdr:sp macro="" textlink="">
      <xdr:nvSpPr>
        <xdr:cNvPr id="13" name="テキスト ボックス 12"/>
        <xdr:cNvSpPr txBox="1"/>
      </xdr:nvSpPr>
      <xdr:spPr>
        <a:xfrm>
          <a:off x="5762625" y="6826250"/>
          <a:ext cx="4556125" cy="317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1400">
              <a:latin typeface="HG創英角ｺﾞｼｯｸUB" panose="020B0909000000000000" pitchFamily="49" charset="-128"/>
              <a:ea typeface="HG創英角ｺﾞｼｯｸUB" panose="020B0909000000000000" pitchFamily="49" charset="-128"/>
            </a:rPr>
            <a:t>７／７ページ</a:t>
          </a:r>
        </a:p>
      </xdr:txBody>
    </xdr:sp>
    <xdr:clientData/>
  </xdr:twoCellAnchor>
  <xdr:twoCellAnchor>
    <xdr:from>
      <xdr:col>78</xdr:col>
      <xdr:colOff>15875</xdr:colOff>
      <xdr:row>39</xdr:row>
      <xdr:rowOff>15875</xdr:rowOff>
    </xdr:from>
    <xdr:to>
      <xdr:col>90</xdr:col>
      <xdr:colOff>0</xdr:colOff>
      <xdr:row>40</xdr:row>
      <xdr:rowOff>158750</xdr:rowOff>
    </xdr:to>
    <xdr:sp macro="" textlink="">
      <xdr:nvSpPr>
        <xdr:cNvPr id="8" name="テキスト ボックス 7"/>
        <xdr:cNvSpPr txBox="1"/>
      </xdr:nvSpPr>
      <xdr:spPr>
        <a:xfrm>
          <a:off x="31706911" y="6914696"/>
          <a:ext cx="3317875" cy="31976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1400">
              <a:latin typeface="HG創英角ｺﾞｼｯｸUB" panose="020B0909000000000000" pitchFamily="49" charset="-128"/>
              <a:ea typeface="HG創英角ｺﾞｼｯｸUB" panose="020B0909000000000000" pitchFamily="49" charset="-128"/>
            </a:rPr>
            <a:t>５／７ページ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Q67"/>
  <sheetViews>
    <sheetView view="pageBreakPreview" zoomScale="80" zoomScaleNormal="40" zoomScaleSheetLayoutView="80" workbookViewId="0">
      <selection activeCell="S27" sqref="S27"/>
    </sheetView>
  </sheetViews>
  <sheetFormatPr defaultRowHeight="14.25" x14ac:dyDescent="0.15"/>
  <cols>
    <col min="1" max="1" width="3.75" style="161" customWidth="1"/>
    <col min="2" max="2" width="5" style="161" customWidth="1"/>
    <col min="3" max="3" width="7.5" style="165" customWidth="1"/>
    <col min="4" max="9" width="6.5" style="165" customWidth="1"/>
    <col min="10" max="15" width="4" style="159" customWidth="1"/>
    <col min="16" max="16" width="7" style="161" customWidth="1"/>
    <col min="17" max="34" width="3.875" style="161" customWidth="1"/>
    <col min="35" max="16384" width="9" style="161"/>
  </cols>
  <sheetData>
    <row r="1" spans="1:17" s="158" customFormat="1" x14ac:dyDescent="0.15"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60"/>
      <c r="Q1" s="160"/>
    </row>
    <row r="2" spans="1:17" ht="20.25" customHeight="1" x14ac:dyDescent="0.15">
      <c r="D2" s="375" t="s">
        <v>23</v>
      </c>
      <c r="E2" s="376"/>
      <c r="F2" s="376"/>
      <c r="G2" s="376"/>
      <c r="H2" s="376"/>
      <c r="I2" s="376"/>
      <c r="J2" s="375" t="s">
        <v>24</v>
      </c>
      <c r="K2" s="376"/>
      <c r="L2" s="376"/>
      <c r="M2" s="376"/>
      <c r="N2" s="376"/>
      <c r="O2" s="376"/>
      <c r="P2" s="160"/>
    </row>
    <row r="3" spans="1:17" ht="20.25" customHeight="1" x14ac:dyDescent="0.15">
      <c r="B3" s="163"/>
      <c r="C3" s="154"/>
      <c r="D3" s="384" t="s">
        <v>25</v>
      </c>
      <c r="E3" s="384"/>
      <c r="F3" s="385" t="s">
        <v>26</v>
      </c>
      <c r="G3" s="385"/>
      <c r="H3" s="386" t="s">
        <v>27</v>
      </c>
      <c r="I3" s="386"/>
      <c r="J3" s="387" t="s">
        <v>25</v>
      </c>
      <c r="K3" s="387"/>
      <c r="L3" s="383" t="s">
        <v>26</v>
      </c>
      <c r="M3" s="383"/>
      <c r="N3" s="397" t="s">
        <v>27</v>
      </c>
      <c r="O3" s="398"/>
      <c r="P3" s="160"/>
    </row>
    <row r="4" spans="1:17" ht="20.25" customHeight="1" x14ac:dyDescent="0.15">
      <c r="B4" s="154">
        <v>1</v>
      </c>
      <c r="C4" s="199">
        <v>0.40972222222222227</v>
      </c>
      <c r="D4" s="282" t="s">
        <v>246</v>
      </c>
      <c r="E4" s="283" t="s">
        <v>250</v>
      </c>
      <c r="F4" s="282" t="s">
        <v>248</v>
      </c>
      <c r="G4" s="284" t="s">
        <v>249</v>
      </c>
      <c r="H4" s="283" t="s">
        <v>251</v>
      </c>
      <c r="I4" s="284" t="s">
        <v>252</v>
      </c>
      <c r="J4" s="164">
        <f>タイムスケジュール!E5</f>
        <v>0</v>
      </c>
      <c r="K4" s="164">
        <f>タイムスケジュール!G5</f>
        <v>0</v>
      </c>
      <c r="L4" s="164">
        <f>タイムスケジュール!L5</f>
        <v>0</v>
      </c>
      <c r="M4" s="164">
        <f>タイムスケジュール!N5</f>
        <v>0</v>
      </c>
      <c r="N4" s="164">
        <f>タイムスケジュール!S5</f>
        <v>0</v>
      </c>
      <c r="O4" s="164">
        <f>タイムスケジュール!U5</f>
        <v>0</v>
      </c>
    </row>
    <row r="5" spans="1:17" ht="20.25" customHeight="1" x14ac:dyDescent="0.15">
      <c r="B5" s="154">
        <v>2</v>
      </c>
      <c r="C5" s="199">
        <v>0.41597222222222219</v>
      </c>
      <c r="D5" s="282" t="s">
        <v>2</v>
      </c>
      <c r="E5" s="283" t="s">
        <v>3</v>
      </c>
      <c r="F5" s="282" t="s">
        <v>5</v>
      </c>
      <c r="G5" s="284" t="s">
        <v>6</v>
      </c>
      <c r="H5" s="283" t="s">
        <v>123</v>
      </c>
      <c r="I5" s="284" t="s">
        <v>125</v>
      </c>
      <c r="J5" s="164">
        <f>タイムスケジュール!E6</f>
        <v>0</v>
      </c>
      <c r="K5" s="164">
        <f>タイムスケジュール!G6</f>
        <v>0</v>
      </c>
      <c r="L5" s="164">
        <f>タイムスケジュール!L6</f>
        <v>0</v>
      </c>
      <c r="M5" s="164">
        <f>タイムスケジュール!N6</f>
        <v>0</v>
      </c>
      <c r="N5" s="164">
        <f>タイムスケジュール!S6</f>
        <v>0</v>
      </c>
      <c r="O5" s="164">
        <f>タイムスケジュール!U6</f>
        <v>0</v>
      </c>
    </row>
    <row r="6" spans="1:17" ht="20.25" customHeight="1" x14ac:dyDescent="0.15">
      <c r="B6" s="154">
        <v>3</v>
      </c>
      <c r="C6" s="199">
        <v>0.422222222222222</v>
      </c>
      <c r="D6" s="282" t="s">
        <v>247</v>
      </c>
      <c r="E6" s="283" t="s">
        <v>8</v>
      </c>
      <c r="F6" s="282" t="s">
        <v>179</v>
      </c>
      <c r="G6" s="284" t="s">
        <v>180</v>
      </c>
      <c r="H6" s="283" t="s">
        <v>127</v>
      </c>
      <c r="I6" s="284" t="s">
        <v>131</v>
      </c>
      <c r="J6" s="164">
        <f>タイムスケジュール!E7</f>
        <v>0</v>
      </c>
      <c r="K6" s="164">
        <f>タイムスケジュール!G7</f>
        <v>0</v>
      </c>
      <c r="L6" s="164">
        <f>タイムスケジュール!L7</f>
        <v>0</v>
      </c>
      <c r="M6" s="164">
        <f>タイムスケジュール!N7</f>
        <v>0</v>
      </c>
      <c r="N6" s="164">
        <f>タイムスケジュール!S7</f>
        <v>0</v>
      </c>
      <c r="O6" s="164">
        <f>タイムスケジュール!U7</f>
        <v>0</v>
      </c>
    </row>
    <row r="7" spans="1:17" ht="20.25" customHeight="1" x14ac:dyDescent="0.15">
      <c r="B7" s="154">
        <v>4</v>
      </c>
      <c r="C7" s="199">
        <v>0.42847222222222198</v>
      </c>
      <c r="D7" s="282" t="s">
        <v>9</v>
      </c>
      <c r="E7" s="283" t="s">
        <v>10</v>
      </c>
      <c r="F7" s="282" t="s">
        <v>182</v>
      </c>
      <c r="G7" s="284" t="s">
        <v>183</v>
      </c>
      <c r="H7" s="283" t="s">
        <v>251</v>
      </c>
      <c r="I7" s="284" t="s">
        <v>129</v>
      </c>
      <c r="J7" s="164">
        <f>タイムスケジュール!E8</f>
        <v>0</v>
      </c>
      <c r="K7" s="164">
        <f>タイムスケジュール!G8</f>
        <v>0</v>
      </c>
      <c r="L7" s="164">
        <f>タイムスケジュール!L8</f>
        <v>0</v>
      </c>
      <c r="M7" s="164">
        <f>タイムスケジュール!N8</f>
        <v>0</v>
      </c>
      <c r="N7" s="164">
        <f>タイムスケジュール!S8</f>
        <v>0</v>
      </c>
      <c r="O7" s="164">
        <f>タイムスケジュール!U8</f>
        <v>0</v>
      </c>
    </row>
    <row r="8" spans="1:17" s="158" customFormat="1" ht="20.25" customHeight="1" x14ac:dyDescent="0.15">
      <c r="A8" s="161"/>
      <c r="B8" s="154">
        <v>5</v>
      </c>
      <c r="C8" s="199">
        <v>0.43472222222222201</v>
      </c>
      <c r="D8" s="282" t="s">
        <v>187</v>
      </c>
      <c r="E8" s="283" t="s">
        <v>188</v>
      </c>
      <c r="F8" s="282" t="s">
        <v>197</v>
      </c>
      <c r="G8" s="284" t="s">
        <v>198</v>
      </c>
      <c r="H8" s="283" t="s">
        <v>205</v>
      </c>
      <c r="I8" s="284" t="s">
        <v>206</v>
      </c>
      <c r="J8" s="164">
        <f>タイムスケジュール!E9</f>
        <v>0</v>
      </c>
      <c r="K8" s="164">
        <f>タイムスケジュール!G9</f>
        <v>0</v>
      </c>
      <c r="L8" s="164">
        <f>タイムスケジュール!L9</f>
        <v>0</v>
      </c>
      <c r="M8" s="164">
        <f>タイムスケジュール!N9</f>
        <v>0</v>
      </c>
      <c r="N8" s="164">
        <f>タイムスケジュール!S9</f>
        <v>0</v>
      </c>
      <c r="O8" s="164">
        <f>タイムスケジュール!U9</f>
        <v>0</v>
      </c>
    </row>
    <row r="9" spans="1:17" ht="20.25" customHeight="1" x14ac:dyDescent="0.15">
      <c r="B9" s="154">
        <v>6</v>
      </c>
      <c r="C9" s="199">
        <v>0.44097222222222199</v>
      </c>
      <c r="D9" s="282" t="s">
        <v>189</v>
      </c>
      <c r="E9" s="283" t="s">
        <v>191</v>
      </c>
      <c r="F9" s="282" t="s">
        <v>200</v>
      </c>
      <c r="G9" s="284" t="s">
        <v>202</v>
      </c>
      <c r="H9" s="283" t="s">
        <v>207</v>
      </c>
      <c r="I9" s="284" t="s">
        <v>209</v>
      </c>
      <c r="J9" s="164">
        <f>タイムスケジュール!E10</f>
        <v>0</v>
      </c>
      <c r="K9" s="164">
        <f>タイムスケジュール!G10</f>
        <v>0</v>
      </c>
      <c r="L9" s="164">
        <f>タイムスケジュール!L10</f>
        <v>0</v>
      </c>
      <c r="M9" s="164">
        <f>タイムスケジュール!N10</f>
        <v>0</v>
      </c>
      <c r="N9" s="164">
        <f>タイムスケジュール!S10</f>
        <v>0</v>
      </c>
      <c r="O9" s="164">
        <f>タイムスケジュール!U10</f>
        <v>0</v>
      </c>
      <c r="P9" s="155"/>
      <c r="Q9" s="155"/>
    </row>
    <row r="10" spans="1:17" ht="20.25" customHeight="1" x14ac:dyDescent="0.15">
      <c r="B10" s="154">
        <v>7</v>
      </c>
      <c r="C10" s="199">
        <v>0.44722222222222202</v>
      </c>
      <c r="D10" s="282" t="s">
        <v>248</v>
      </c>
      <c r="E10" s="283" t="s">
        <v>5</v>
      </c>
      <c r="F10" s="282" t="s">
        <v>252</v>
      </c>
      <c r="G10" s="284" t="s">
        <v>131</v>
      </c>
      <c r="H10" s="283" t="s">
        <v>246</v>
      </c>
      <c r="I10" s="284" t="s">
        <v>2</v>
      </c>
      <c r="J10" s="164">
        <f>タイムスケジュール!E11</f>
        <v>0</v>
      </c>
      <c r="K10" s="164">
        <f>タイムスケジュール!G11</f>
        <v>0</v>
      </c>
      <c r="L10" s="164">
        <f>タイムスケジュール!L11</f>
        <v>0</v>
      </c>
      <c r="M10" s="164">
        <f>タイムスケジュール!N11</f>
        <v>0</v>
      </c>
      <c r="N10" s="164">
        <f>タイムスケジュール!S11</f>
        <v>0</v>
      </c>
      <c r="O10" s="164">
        <f>タイムスケジュール!U11</f>
        <v>0</v>
      </c>
      <c r="P10" s="162"/>
    </row>
    <row r="11" spans="1:17" ht="20.25" customHeight="1" x14ac:dyDescent="0.15">
      <c r="B11" s="154">
        <v>8</v>
      </c>
      <c r="C11" s="199">
        <v>0.453472222222222</v>
      </c>
      <c r="D11" s="282" t="s">
        <v>249</v>
      </c>
      <c r="E11" s="283" t="s">
        <v>6</v>
      </c>
      <c r="F11" s="282" t="s">
        <v>125</v>
      </c>
      <c r="G11" s="284" t="s">
        <v>127</v>
      </c>
      <c r="H11" s="283" t="s">
        <v>250</v>
      </c>
      <c r="I11" s="284" t="s">
        <v>3</v>
      </c>
      <c r="J11" s="164">
        <f>タイムスケジュール!E12</f>
        <v>0</v>
      </c>
      <c r="K11" s="164">
        <f>タイムスケジュール!G12</f>
        <v>0</v>
      </c>
      <c r="L11" s="164">
        <f>タイムスケジュール!L12</f>
        <v>0</v>
      </c>
      <c r="M11" s="164">
        <f>タイムスケジュール!N12</f>
        <v>0</v>
      </c>
      <c r="N11" s="164">
        <f>タイムスケジュール!S12</f>
        <v>0</v>
      </c>
      <c r="O11" s="164">
        <f>タイムスケジュール!U12</f>
        <v>0</v>
      </c>
      <c r="P11" s="162"/>
    </row>
    <row r="12" spans="1:17" ht="20.25" customHeight="1" x14ac:dyDescent="0.15">
      <c r="B12" s="154">
        <v>9</v>
      </c>
      <c r="C12" s="199">
        <v>0.45972222222222198</v>
      </c>
      <c r="D12" s="282" t="s">
        <v>205</v>
      </c>
      <c r="E12" s="283" t="s">
        <v>207</v>
      </c>
      <c r="F12" s="282" t="s">
        <v>187</v>
      </c>
      <c r="G12" s="284" t="s">
        <v>192</v>
      </c>
      <c r="H12" s="283" t="s">
        <v>197</v>
      </c>
      <c r="I12" s="284" t="s">
        <v>200</v>
      </c>
      <c r="J12" s="164">
        <f>タイムスケジュール!E13</f>
        <v>0</v>
      </c>
      <c r="K12" s="164">
        <f>タイムスケジュール!G13</f>
        <v>0</v>
      </c>
      <c r="L12" s="164">
        <f>タイムスケジュール!L13</f>
        <v>0</v>
      </c>
      <c r="M12" s="164">
        <f>タイムスケジュール!N13</f>
        <v>0</v>
      </c>
      <c r="N12" s="164">
        <f>タイムスケジュール!S13</f>
        <v>0</v>
      </c>
      <c r="O12" s="164">
        <f>タイムスケジュール!U13</f>
        <v>0</v>
      </c>
      <c r="P12" s="162"/>
    </row>
    <row r="13" spans="1:17" ht="20.25" customHeight="1" x14ac:dyDescent="0.15">
      <c r="B13" s="154">
        <v>10</v>
      </c>
      <c r="C13" s="199">
        <v>0.46597222222222201</v>
      </c>
      <c r="D13" s="282" t="s">
        <v>206</v>
      </c>
      <c r="E13" s="283" t="s">
        <v>209</v>
      </c>
      <c r="F13" s="282" t="s">
        <v>188</v>
      </c>
      <c r="G13" s="284" t="s">
        <v>189</v>
      </c>
      <c r="H13" s="283" t="s">
        <v>198</v>
      </c>
      <c r="I13" s="284" t="s">
        <v>202</v>
      </c>
      <c r="J13" s="164">
        <f>タイムスケジュール!E14</f>
        <v>0</v>
      </c>
      <c r="K13" s="164">
        <f>タイムスケジュール!G14</f>
        <v>0</v>
      </c>
      <c r="L13" s="164">
        <f>タイムスケジュール!L14</f>
        <v>0</v>
      </c>
      <c r="M13" s="164">
        <f>タイムスケジュール!N14</f>
        <v>0</v>
      </c>
      <c r="N13" s="164">
        <f>タイムスケジュール!S14</f>
        <v>0</v>
      </c>
      <c r="O13" s="164">
        <f>タイムスケジュール!U14</f>
        <v>0</v>
      </c>
      <c r="P13" s="162"/>
    </row>
    <row r="14" spans="1:17" ht="20.25" customHeight="1" x14ac:dyDescent="0.15">
      <c r="B14" s="154">
        <v>11</v>
      </c>
      <c r="C14" s="199">
        <v>0.47222222222222099</v>
      </c>
      <c r="D14" s="282" t="s">
        <v>179</v>
      </c>
      <c r="E14" s="283" t="s">
        <v>182</v>
      </c>
      <c r="F14" s="282" t="s">
        <v>251</v>
      </c>
      <c r="G14" s="284" t="s">
        <v>123</v>
      </c>
      <c r="H14" s="283" t="s">
        <v>247</v>
      </c>
      <c r="I14" s="284" t="s">
        <v>9</v>
      </c>
      <c r="J14" s="164">
        <f>タイムスケジュール!E15</f>
        <v>0</v>
      </c>
      <c r="K14" s="164">
        <f>タイムスケジュール!G15</f>
        <v>0</v>
      </c>
      <c r="L14" s="164">
        <f>タイムスケジュール!L15</f>
        <v>0</v>
      </c>
      <c r="M14" s="164">
        <f>タイムスケジュール!N15</f>
        <v>0</v>
      </c>
      <c r="N14" s="164">
        <f>タイムスケジュール!S15</f>
        <v>0</v>
      </c>
      <c r="O14" s="164">
        <f>タイムスケジュール!U15</f>
        <v>0</v>
      </c>
      <c r="P14" s="162"/>
      <c r="Q14" s="165"/>
    </row>
    <row r="15" spans="1:17" ht="20.25" customHeight="1" x14ac:dyDescent="0.15">
      <c r="B15" s="154">
        <v>12</v>
      </c>
      <c r="C15" s="199">
        <v>0.47847222222222102</v>
      </c>
      <c r="D15" s="282" t="s">
        <v>180</v>
      </c>
      <c r="E15" s="283" t="s">
        <v>183</v>
      </c>
      <c r="F15" s="329" t="s">
        <v>252</v>
      </c>
      <c r="G15" s="284" t="s">
        <v>125</v>
      </c>
      <c r="H15" s="283" t="s">
        <v>8</v>
      </c>
      <c r="I15" s="284" t="s">
        <v>10</v>
      </c>
      <c r="J15" s="164">
        <f>タイムスケジュール!E16</f>
        <v>0</v>
      </c>
      <c r="K15" s="164">
        <f>タイムスケジュール!G16</f>
        <v>0</v>
      </c>
      <c r="L15" s="164">
        <f>タイムスケジュール!L16</f>
        <v>0</v>
      </c>
      <c r="M15" s="164">
        <f>タイムスケジュール!N16</f>
        <v>0</v>
      </c>
      <c r="N15" s="164">
        <f>タイムスケジュール!S16</f>
        <v>0</v>
      </c>
      <c r="O15" s="164">
        <f>タイムスケジュール!U16</f>
        <v>0</v>
      </c>
      <c r="P15" s="160"/>
      <c r="Q15" s="165"/>
    </row>
    <row r="16" spans="1:17" ht="20.25" customHeight="1" x14ac:dyDescent="0.15">
      <c r="B16" s="154">
        <v>13</v>
      </c>
      <c r="C16" s="199">
        <v>0.484722222222221</v>
      </c>
      <c r="D16" s="287"/>
      <c r="E16" s="285"/>
      <c r="F16" s="282" t="s">
        <v>188</v>
      </c>
      <c r="G16" s="284" t="s">
        <v>192</v>
      </c>
      <c r="H16" s="283" t="s">
        <v>187</v>
      </c>
      <c r="I16" s="284" t="s">
        <v>191</v>
      </c>
      <c r="J16" s="164">
        <f>タイムスケジュール!E17</f>
        <v>0</v>
      </c>
      <c r="K16" s="164">
        <f>タイムスケジュール!G17</f>
        <v>0</v>
      </c>
      <c r="L16" s="164">
        <f>タイムスケジュール!L17</f>
        <v>0</v>
      </c>
      <c r="M16" s="164">
        <f>タイムスケジュール!N17</f>
        <v>0</v>
      </c>
      <c r="N16" s="164">
        <f>タイムスケジュール!S17</f>
        <v>0</v>
      </c>
      <c r="O16" s="164">
        <f>タイムスケジュール!U17</f>
        <v>0</v>
      </c>
      <c r="P16" s="162"/>
      <c r="Q16" s="165"/>
    </row>
    <row r="17" spans="2:16" ht="20.25" customHeight="1" x14ac:dyDescent="0.15">
      <c r="B17" s="154">
        <v>14</v>
      </c>
      <c r="C17" s="199">
        <v>0.49097222222222098</v>
      </c>
      <c r="D17" s="282" t="s">
        <v>129</v>
      </c>
      <c r="E17" s="283" t="s">
        <v>131</v>
      </c>
      <c r="F17" s="282" t="s">
        <v>246</v>
      </c>
      <c r="G17" s="284" t="s">
        <v>3</v>
      </c>
      <c r="H17" s="283" t="s">
        <v>248</v>
      </c>
      <c r="I17" s="284" t="s">
        <v>6</v>
      </c>
      <c r="J17" s="164">
        <f>タイムスケジュール!E18</f>
        <v>0</v>
      </c>
      <c r="K17" s="164">
        <f>タイムスケジュール!G18</f>
        <v>0</v>
      </c>
      <c r="L17" s="164">
        <f>タイムスケジュール!L18</f>
        <v>0</v>
      </c>
      <c r="M17" s="164">
        <f>タイムスケジュール!N18</f>
        <v>0</v>
      </c>
      <c r="N17" s="164">
        <f>タイムスケジュール!S18</f>
        <v>0</v>
      </c>
      <c r="O17" s="164">
        <f>タイムスケジュール!U18</f>
        <v>0</v>
      </c>
      <c r="P17" s="162"/>
    </row>
    <row r="18" spans="2:16" ht="20.25" customHeight="1" x14ac:dyDescent="0.15">
      <c r="B18" s="154">
        <v>15</v>
      </c>
      <c r="C18" s="199">
        <v>0.49722222222222101</v>
      </c>
      <c r="D18" s="282" t="s">
        <v>251</v>
      </c>
      <c r="E18" s="283" t="s">
        <v>127</v>
      </c>
      <c r="F18" s="282" t="s">
        <v>250</v>
      </c>
      <c r="G18" s="284" t="s">
        <v>2</v>
      </c>
      <c r="H18" s="283" t="s">
        <v>249</v>
      </c>
      <c r="I18" s="284" t="s">
        <v>5</v>
      </c>
      <c r="J18" s="164">
        <f>タイムスケジュール!E19</f>
        <v>0</v>
      </c>
      <c r="K18" s="164">
        <f>タイムスケジュール!G19</f>
        <v>0</v>
      </c>
      <c r="L18" s="164">
        <f>タイムスケジュール!L19</f>
        <v>0</v>
      </c>
      <c r="M18" s="164">
        <f>タイムスケジュール!N19</f>
        <v>0</v>
      </c>
      <c r="N18" s="164">
        <f>タイムスケジュール!S19</f>
        <v>0</v>
      </c>
      <c r="O18" s="164">
        <f>タイムスケジュール!U19</f>
        <v>0</v>
      </c>
      <c r="P18" s="162"/>
    </row>
    <row r="19" spans="2:16" ht="20.25" customHeight="1" x14ac:dyDescent="0.15">
      <c r="B19" s="154">
        <v>16</v>
      </c>
      <c r="C19" s="199">
        <v>0.50347222222222099</v>
      </c>
      <c r="D19" s="282" t="s">
        <v>187</v>
      </c>
      <c r="E19" s="283" t="s">
        <v>189</v>
      </c>
      <c r="F19" s="282" t="s">
        <v>197</v>
      </c>
      <c r="G19" s="284" t="s">
        <v>202</v>
      </c>
      <c r="H19" s="283" t="s">
        <v>205</v>
      </c>
      <c r="I19" s="284" t="s">
        <v>209</v>
      </c>
      <c r="J19" s="164">
        <f>タイムスケジュール!E20</f>
        <v>0</v>
      </c>
      <c r="K19" s="164">
        <f>タイムスケジュール!G20</f>
        <v>0</v>
      </c>
      <c r="L19" s="164">
        <f>タイムスケジュール!L20</f>
        <v>0</v>
      </c>
      <c r="M19" s="164">
        <f>タイムスケジュール!N20</f>
        <v>0</v>
      </c>
      <c r="N19" s="164">
        <f>タイムスケジュール!S20</f>
        <v>0</v>
      </c>
      <c r="O19" s="164">
        <f>タイムスケジュール!U20</f>
        <v>0</v>
      </c>
      <c r="P19" s="162"/>
    </row>
    <row r="20" spans="2:16" ht="20.25" customHeight="1" x14ac:dyDescent="0.15">
      <c r="B20" s="154">
        <v>17</v>
      </c>
      <c r="C20" s="199">
        <v>0.50972222222222097</v>
      </c>
      <c r="D20" s="282" t="s">
        <v>191</v>
      </c>
      <c r="E20" s="283" t="s">
        <v>192</v>
      </c>
      <c r="F20" s="282" t="s">
        <v>198</v>
      </c>
      <c r="G20" s="284" t="s">
        <v>200</v>
      </c>
      <c r="H20" s="283" t="s">
        <v>206</v>
      </c>
      <c r="I20" s="284" t="s">
        <v>207</v>
      </c>
      <c r="J20" s="164">
        <f>タイムスケジュール!E21</f>
        <v>0</v>
      </c>
      <c r="K20" s="164">
        <f>タイムスケジュール!G21</f>
        <v>0</v>
      </c>
      <c r="L20" s="164">
        <f>タイムスケジュール!L21</f>
        <v>0</v>
      </c>
      <c r="M20" s="164">
        <f>タイムスケジュール!N21</f>
        <v>0</v>
      </c>
      <c r="N20" s="164">
        <f>タイムスケジュール!S21</f>
        <v>0</v>
      </c>
      <c r="O20" s="164">
        <f>タイムスケジュール!U21</f>
        <v>0</v>
      </c>
      <c r="P20" s="162"/>
    </row>
    <row r="21" spans="2:16" ht="20.25" customHeight="1" x14ac:dyDescent="0.15">
      <c r="B21" s="154">
        <v>18</v>
      </c>
      <c r="C21" s="199">
        <v>0.51597222222222106</v>
      </c>
      <c r="D21" s="282" t="s">
        <v>123</v>
      </c>
      <c r="E21" s="283" t="s">
        <v>131</v>
      </c>
      <c r="F21" s="282" t="s">
        <v>247</v>
      </c>
      <c r="G21" s="284" t="s">
        <v>10</v>
      </c>
      <c r="H21" s="283" t="s">
        <v>179</v>
      </c>
      <c r="I21" s="284" t="s">
        <v>183</v>
      </c>
      <c r="J21" s="164">
        <f>タイムスケジュール!E22</f>
        <v>0</v>
      </c>
      <c r="K21" s="164">
        <f>タイムスケジュール!G22</f>
        <v>0</v>
      </c>
      <c r="L21" s="164">
        <f>タイムスケジュール!L22</f>
        <v>0</v>
      </c>
      <c r="M21" s="164">
        <f>タイムスケジュール!N22</f>
        <v>0</v>
      </c>
      <c r="N21" s="164">
        <f>タイムスケジュール!S22</f>
        <v>0</v>
      </c>
      <c r="O21" s="164">
        <f>タイムスケジュール!U22</f>
        <v>0</v>
      </c>
      <c r="P21" s="162"/>
    </row>
    <row r="22" spans="2:16" ht="20.25" customHeight="1" x14ac:dyDescent="0.15">
      <c r="B22" s="154">
        <v>19</v>
      </c>
      <c r="C22" s="199">
        <v>0.52222222222222103</v>
      </c>
      <c r="D22" s="282" t="s">
        <v>125</v>
      </c>
      <c r="E22" s="283" t="s">
        <v>129</v>
      </c>
      <c r="F22" s="282" t="s">
        <v>8</v>
      </c>
      <c r="G22" s="284" t="s">
        <v>9</v>
      </c>
      <c r="H22" s="283" t="s">
        <v>180</v>
      </c>
      <c r="I22" s="284" t="s">
        <v>182</v>
      </c>
      <c r="J22" s="164">
        <f>タイムスケジュール!E23</f>
        <v>0</v>
      </c>
      <c r="K22" s="164">
        <f>タイムスケジュール!G23</f>
        <v>0</v>
      </c>
      <c r="L22" s="164">
        <f>タイムスケジュール!L23</f>
        <v>0</v>
      </c>
      <c r="M22" s="164">
        <f>タイムスケジュール!N23</f>
        <v>0</v>
      </c>
      <c r="N22" s="164">
        <f>タイムスケジュール!S23</f>
        <v>0</v>
      </c>
      <c r="O22" s="164">
        <f>タイムスケジュール!U23</f>
        <v>0</v>
      </c>
      <c r="P22" s="166"/>
    </row>
    <row r="23" spans="2:16" ht="20.25" customHeight="1" x14ac:dyDescent="0.15">
      <c r="B23" s="154">
        <v>20</v>
      </c>
      <c r="C23" s="199">
        <v>0.52847222222222101</v>
      </c>
      <c r="D23" s="282" t="s">
        <v>188</v>
      </c>
      <c r="E23" s="283" t="s">
        <v>191</v>
      </c>
      <c r="F23" s="282" t="s">
        <v>189</v>
      </c>
      <c r="G23" s="284" t="s">
        <v>192</v>
      </c>
      <c r="H23" s="285"/>
      <c r="I23" s="286"/>
      <c r="J23" s="164">
        <f>タイムスケジュール!E24</f>
        <v>0</v>
      </c>
      <c r="K23" s="164">
        <f>タイムスケジュール!G24</f>
        <v>0</v>
      </c>
      <c r="L23" s="164">
        <f>タイムスケジュール!L24</f>
        <v>0</v>
      </c>
      <c r="M23" s="164">
        <f>タイムスケジュール!N24</f>
        <v>0</v>
      </c>
      <c r="N23" s="164">
        <f>タイムスケジュール!S24</f>
        <v>0</v>
      </c>
      <c r="O23" s="164">
        <f>タイムスケジュール!U24</f>
        <v>0</v>
      </c>
      <c r="P23" s="162"/>
    </row>
    <row r="24" spans="2:16" ht="20.25" customHeight="1" x14ac:dyDescent="0.15">
      <c r="B24" s="154">
        <v>21</v>
      </c>
      <c r="C24" s="199">
        <v>0.53472222222221999</v>
      </c>
      <c r="D24" s="282" t="s">
        <v>252</v>
      </c>
      <c r="E24" s="283" t="s">
        <v>127</v>
      </c>
      <c r="F24" s="287"/>
      <c r="G24" s="286"/>
      <c r="H24" s="283" t="s">
        <v>124</v>
      </c>
      <c r="I24" s="284" t="s">
        <v>130</v>
      </c>
      <c r="J24" s="164">
        <f>タイムスケジュール!E25</f>
        <v>0</v>
      </c>
      <c r="K24" s="164">
        <f>タイムスケジュール!G25</f>
        <v>0</v>
      </c>
      <c r="L24" s="164">
        <f>タイムスケジュール!L25</f>
        <v>0</v>
      </c>
      <c r="M24" s="164">
        <f>タイムスケジュール!N25</f>
        <v>0</v>
      </c>
      <c r="N24" s="164">
        <f>タイムスケジュール!S25</f>
        <v>0</v>
      </c>
      <c r="O24" s="164">
        <f>タイムスケジュール!U25</f>
        <v>0</v>
      </c>
      <c r="P24" s="162"/>
    </row>
    <row r="25" spans="2:16" ht="20.25" customHeight="1" x14ac:dyDescent="0.15">
      <c r="B25" s="392" t="s">
        <v>314</v>
      </c>
      <c r="C25" s="393"/>
      <c r="D25" s="393"/>
      <c r="E25" s="393"/>
      <c r="F25" s="393"/>
      <c r="G25" s="393"/>
      <c r="H25" s="393"/>
      <c r="I25" s="393"/>
      <c r="J25" s="393"/>
      <c r="K25" s="393"/>
      <c r="L25" s="393"/>
      <c r="M25" s="393"/>
      <c r="N25" s="393"/>
      <c r="O25" s="393"/>
      <c r="P25" s="162"/>
    </row>
    <row r="26" spans="2:16" ht="21.75" customHeight="1" x14ac:dyDescent="0.15">
      <c r="B26" s="154" t="s">
        <v>44</v>
      </c>
      <c r="C26" s="199">
        <v>0.56944444444444442</v>
      </c>
      <c r="D26" s="288" t="s">
        <v>253</v>
      </c>
      <c r="E26" s="290" t="s">
        <v>262</v>
      </c>
      <c r="F26" s="289" t="s">
        <v>271</v>
      </c>
      <c r="G26" s="290" t="s">
        <v>279</v>
      </c>
      <c r="H26" s="289" t="s">
        <v>287</v>
      </c>
      <c r="I26" s="290" t="s">
        <v>298</v>
      </c>
      <c r="J26" s="156"/>
      <c r="K26" s="162"/>
      <c r="L26" s="162"/>
      <c r="M26" s="162"/>
      <c r="N26" s="162"/>
      <c r="O26" s="162"/>
      <c r="P26" s="162"/>
    </row>
    <row r="27" spans="2:16" ht="21.75" customHeight="1" x14ac:dyDescent="0.15">
      <c r="B27" s="154" t="s">
        <v>45</v>
      </c>
      <c r="C27" s="199">
        <v>0.57638888888888895</v>
      </c>
      <c r="D27" s="288" t="s">
        <v>254</v>
      </c>
      <c r="E27" s="290" t="s">
        <v>263</v>
      </c>
      <c r="F27" s="289" t="s">
        <v>272</v>
      </c>
      <c r="G27" s="290" t="s">
        <v>280</v>
      </c>
      <c r="H27" s="289" t="s">
        <v>288</v>
      </c>
      <c r="I27" s="290" t="s">
        <v>299</v>
      </c>
      <c r="J27" s="156"/>
      <c r="K27" s="162"/>
      <c r="L27" s="162"/>
      <c r="M27" s="162"/>
      <c r="N27" s="162"/>
      <c r="O27" s="162"/>
      <c r="P27" s="162"/>
    </row>
    <row r="28" spans="2:16" ht="21.75" customHeight="1" x14ac:dyDescent="0.15">
      <c r="B28" s="154" t="s">
        <v>59</v>
      </c>
      <c r="C28" s="199">
        <v>0.58333333333333304</v>
      </c>
      <c r="D28" s="288" t="s">
        <v>255</v>
      </c>
      <c r="E28" s="290" t="s">
        <v>264</v>
      </c>
      <c r="F28" s="289" t="s">
        <v>273</v>
      </c>
      <c r="G28" s="290" t="s">
        <v>281</v>
      </c>
      <c r="H28" s="289" t="s">
        <v>289</v>
      </c>
      <c r="I28" s="290" t="s">
        <v>300</v>
      </c>
      <c r="J28" s="156"/>
      <c r="K28" s="162"/>
      <c r="L28" s="162"/>
      <c r="M28" s="162"/>
      <c r="N28" s="162"/>
      <c r="O28" s="162"/>
      <c r="P28" s="160"/>
    </row>
    <row r="29" spans="2:16" ht="21.75" customHeight="1" x14ac:dyDescent="0.15">
      <c r="B29" s="154" t="s">
        <v>60</v>
      </c>
      <c r="C29" s="199">
        <v>0.59027777777777801</v>
      </c>
      <c r="D29" s="289" t="s">
        <v>256</v>
      </c>
      <c r="E29" s="290" t="s">
        <v>265</v>
      </c>
      <c r="F29" s="289" t="s">
        <v>274</v>
      </c>
      <c r="G29" s="290" t="s">
        <v>282</v>
      </c>
      <c r="H29" s="289" t="s">
        <v>290</v>
      </c>
      <c r="I29" s="290" t="s">
        <v>301</v>
      </c>
      <c r="J29" s="156"/>
      <c r="K29" s="162"/>
      <c r="L29" s="162"/>
      <c r="M29" s="162"/>
      <c r="N29" s="162"/>
      <c r="O29" s="162"/>
      <c r="P29" s="162"/>
    </row>
    <row r="30" spans="2:16" ht="21.75" customHeight="1" x14ac:dyDescent="0.15">
      <c r="B30" s="154" t="s">
        <v>61</v>
      </c>
      <c r="C30" s="199">
        <v>0.59722222222222299</v>
      </c>
      <c r="D30" s="289" t="s">
        <v>257</v>
      </c>
      <c r="E30" s="290" t="s">
        <v>266</v>
      </c>
      <c r="F30" s="289" t="s">
        <v>275</v>
      </c>
      <c r="G30" s="290" t="s">
        <v>283</v>
      </c>
      <c r="H30" s="291" t="s">
        <v>291</v>
      </c>
      <c r="I30" s="292" t="s">
        <v>302</v>
      </c>
      <c r="J30" s="156"/>
      <c r="K30" s="162"/>
      <c r="L30" s="162"/>
      <c r="M30" s="162"/>
      <c r="N30" s="162"/>
      <c r="O30" s="162"/>
      <c r="P30" s="162"/>
    </row>
    <row r="31" spans="2:16" ht="21.75" customHeight="1" x14ac:dyDescent="0.15">
      <c r="B31" s="154" t="s">
        <v>62</v>
      </c>
      <c r="C31" s="199">
        <v>0.60416666666666696</v>
      </c>
      <c r="D31" s="289" t="s">
        <v>258</v>
      </c>
      <c r="E31" s="290" t="s">
        <v>267</v>
      </c>
      <c r="F31" s="289" t="s">
        <v>276</v>
      </c>
      <c r="G31" s="290" t="s">
        <v>284</v>
      </c>
      <c r="H31" s="330" t="s">
        <v>292</v>
      </c>
      <c r="I31" s="331" t="s">
        <v>303</v>
      </c>
      <c r="J31" s="156"/>
      <c r="K31" s="162"/>
      <c r="L31" s="162"/>
      <c r="M31" s="162"/>
      <c r="N31" s="162"/>
      <c r="O31" s="162"/>
      <c r="P31" s="162"/>
    </row>
    <row r="32" spans="2:16" ht="21.75" customHeight="1" x14ac:dyDescent="0.15">
      <c r="B32" s="154" t="s">
        <v>150</v>
      </c>
      <c r="C32" s="199">
        <v>0.61111111111111205</v>
      </c>
      <c r="D32" s="289" t="s">
        <v>259</v>
      </c>
      <c r="E32" s="290" t="s">
        <v>268</v>
      </c>
      <c r="F32" s="289" t="s">
        <v>277</v>
      </c>
      <c r="G32" s="290" t="s">
        <v>285</v>
      </c>
      <c r="H32" s="291" t="s">
        <v>293</v>
      </c>
      <c r="I32" s="292" t="s">
        <v>304</v>
      </c>
      <c r="J32" s="156"/>
      <c r="K32" s="162"/>
      <c r="L32" s="162"/>
      <c r="M32" s="162"/>
      <c r="N32" s="162"/>
      <c r="O32" s="162"/>
      <c r="P32" s="162"/>
    </row>
    <row r="33" spans="2:16" ht="21.75" customHeight="1" x14ac:dyDescent="0.15">
      <c r="B33" s="154" t="s">
        <v>151</v>
      </c>
      <c r="C33" s="199">
        <v>0.61805555555555602</v>
      </c>
      <c r="D33" s="289" t="s">
        <v>260</v>
      </c>
      <c r="E33" s="290" t="s">
        <v>269</v>
      </c>
      <c r="F33" s="289" t="s">
        <v>278</v>
      </c>
      <c r="G33" s="290" t="s">
        <v>286</v>
      </c>
      <c r="H33" s="291" t="s">
        <v>294</v>
      </c>
      <c r="I33" s="292" t="s">
        <v>305</v>
      </c>
      <c r="J33" s="156"/>
      <c r="K33" s="162"/>
      <c r="L33" s="162"/>
      <c r="M33" s="162"/>
      <c r="N33" s="162"/>
      <c r="O33" s="162"/>
      <c r="P33" s="162"/>
    </row>
    <row r="34" spans="2:16" ht="21.75" customHeight="1" x14ac:dyDescent="0.15">
      <c r="B34" s="154" t="s">
        <v>152</v>
      </c>
      <c r="C34" s="199">
        <v>0.625000000000001</v>
      </c>
      <c r="D34" s="289" t="s">
        <v>261</v>
      </c>
      <c r="E34" s="290" t="s">
        <v>270</v>
      </c>
      <c r="F34" s="332"/>
      <c r="G34" s="333"/>
      <c r="H34" s="291" t="s">
        <v>295</v>
      </c>
      <c r="I34" s="292" t="s">
        <v>306</v>
      </c>
      <c r="J34" s="156"/>
      <c r="K34" s="162"/>
      <c r="L34" s="162"/>
      <c r="M34" s="162"/>
      <c r="N34" s="162"/>
      <c r="O34" s="162"/>
      <c r="P34" s="162"/>
    </row>
    <row r="35" spans="2:16" ht="21.75" customHeight="1" x14ac:dyDescent="0.15">
      <c r="B35" s="154" t="s">
        <v>153</v>
      </c>
      <c r="C35" s="199">
        <v>0.63194444444444497</v>
      </c>
      <c r="D35" s="332"/>
      <c r="E35" s="333"/>
      <c r="F35" s="289" t="s">
        <v>313</v>
      </c>
      <c r="G35" s="290" t="s">
        <v>156</v>
      </c>
      <c r="H35" s="291" t="s">
        <v>296</v>
      </c>
      <c r="I35" s="292" t="s">
        <v>307</v>
      </c>
      <c r="J35" s="156"/>
      <c r="K35" s="162"/>
      <c r="L35" s="162"/>
      <c r="M35" s="162"/>
      <c r="N35" s="162"/>
      <c r="O35" s="162"/>
      <c r="P35" s="162"/>
    </row>
    <row r="36" spans="2:16" ht="21.75" customHeight="1" x14ac:dyDescent="0.15">
      <c r="B36" s="154" t="s">
        <v>154</v>
      </c>
      <c r="C36" s="199">
        <v>0.63888888888888995</v>
      </c>
      <c r="D36" s="289" t="s">
        <v>157</v>
      </c>
      <c r="E36" s="290" t="s">
        <v>158</v>
      </c>
      <c r="F36" s="289" t="s">
        <v>77</v>
      </c>
      <c r="G36" s="290" t="s">
        <v>176</v>
      </c>
      <c r="H36" s="330" t="s">
        <v>297</v>
      </c>
      <c r="I36" s="331" t="s">
        <v>308</v>
      </c>
      <c r="J36" s="156"/>
      <c r="K36" s="162"/>
      <c r="L36" s="162"/>
      <c r="M36" s="162"/>
      <c r="N36" s="162"/>
      <c r="O36" s="162"/>
      <c r="P36" s="162"/>
    </row>
    <row r="37" spans="2:16" ht="21.75" customHeight="1" x14ac:dyDescent="0.15">
      <c r="B37" s="394" t="s">
        <v>155</v>
      </c>
      <c r="C37" s="220"/>
      <c r="D37" s="377" t="s">
        <v>309</v>
      </c>
      <c r="E37" s="380" t="s">
        <v>310</v>
      </c>
      <c r="F37" s="377" t="s">
        <v>311</v>
      </c>
      <c r="G37" s="380" t="s">
        <v>312</v>
      </c>
      <c r="H37" s="388"/>
      <c r="I37" s="389"/>
      <c r="L37" s="165"/>
      <c r="M37" s="165"/>
      <c r="P37" s="162"/>
    </row>
    <row r="38" spans="2:16" ht="21.75" customHeight="1" x14ac:dyDescent="0.15">
      <c r="B38" s="395"/>
      <c r="C38" s="221">
        <v>0.64930555555555558</v>
      </c>
      <c r="D38" s="378"/>
      <c r="E38" s="381"/>
      <c r="F38" s="378"/>
      <c r="G38" s="381"/>
      <c r="H38" s="390"/>
      <c r="I38" s="391"/>
      <c r="P38" s="162"/>
    </row>
    <row r="39" spans="2:16" ht="21.75" customHeight="1" x14ac:dyDescent="0.15">
      <c r="B39" s="396"/>
      <c r="C39" s="200"/>
      <c r="D39" s="379"/>
      <c r="E39" s="382"/>
      <c r="F39" s="379"/>
      <c r="G39" s="382"/>
      <c r="H39" s="390"/>
      <c r="I39" s="391"/>
      <c r="P39" s="162"/>
    </row>
    <row r="40" spans="2:16" x14ac:dyDescent="0.15">
      <c r="B40" s="158"/>
      <c r="C40" s="167"/>
      <c r="D40" s="159"/>
      <c r="E40" s="159"/>
      <c r="F40" s="159"/>
      <c r="G40" s="159"/>
      <c r="P40" s="160"/>
    </row>
    <row r="41" spans="2:16" x14ac:dyDescent="0.15">
      <c r="B41" s="158"/>
      <c r="C41" s="167"/>
      <c r="D41" s="159"/>
      <c r="E41" s="159"/>
      <c r="F41" s="159"/>
      <c r="G41" s="159"/>
      <c r="P41" s="162"/>
    </row>
    <row r="42" spans="2:16" x14ac:dyDescent="0.15">
      <c r="B42" s="158"/>
      <c r="C42" s="167"/>
      <c r="D42" s="159"/>
      <c r="E42" s="159"/>
      <c r="F42" s="159"/>
      <c r="G42" s="159"/>
      <c r="H42" s="159"/>
      <c r="I42" s="159"/>
      <c r="P42" s="162"/>
    </row>
    <row r="43" spans="2:16" x14ac:dyDescent="0.15">
      <c r="B43" s="158"/>
      <c r="C43" s="167"/>
      <c r="D43" s="159"/>
      <c r="E43" s="159"/>
      <c r="F43" s="159"/>
      <c r="G43" s="159"/>
      <c r="H43" s="159"/>
      <c r="I43" s="159"/>
      <c r="P43" s="162"/>
    </row>
    <row r="44" spans="2:16" x14ac:dyDescent="0.15">
      <c r="C44" s="168"/>
      <c r="P44" s="162"/>
    </row>
    <row r="45" spans="2:16" x14ac:dyDescent="0.15">
      <c r="P45" s="162"/>
    </row>
    <row r="46" spans="2:16" x14ac:dyDescent="0.15">
      <c r="C46" s="168"/>
      <c r="P46" s="162"/>
    </row>
    <row r="47" spans="2:16" x14ac:dyDescent="0.15">
      <c r="D47" s="159"/>
      <c r="E47" s="159"/>
      <c r="F47" s="159"/>
      <c r="P47" s="162"/>
    </row>
    <row r="48" spans="2:16" x14ac:dyDescent="0.15">
      <c r="D48" s="159"/>
      <c r="E48" s="159"/>
      <c r="F48" s="159"/>
      <c r="P48" s="162"/>
    </row>
    <row r="49" spans="4:16" x14ac:dyDescent="0.15">
      <c r="D49" s="159"/>
      <c r="E49" s="159"/>
      <c r="F49" s="159"/>
      <c r="O49" s="165"/>
      <c r="P49" s="162"/>
    </row>
    <row r="50" spans="4:16" x14ac:dyDescent="0.15">
      <c r="D50" s="159"/>
      <c r="E50" s="159"/>
      <c r="F50" s="159"/>
      <c r="O50" s="165"/>
      <c r="P50" s="162"/>
    </row>
    <row r="51" spans="4:16" x14ac:dyDescent="0.15">
      <c r="D51" s="159"/>
      <c r="E51" s="159"/>
      <c r="F51" s="159"/>
      <c r="P51" s="162"/>
    </row>
    <row r="52" spans="4:16" x14ac:dyDescent="0.15">
      <c r="D52" s="159"/>
      <c r="E52" s="159"/>
      <c r="F52" s="159"/>
      <c r="P52" s="160"/>
    </row>
    <row r="53" spans="4:16" x14ac:dyDescent="0.15">
      <c r="D53" s="159"/>
      <c r="E53" s="159"/>
      <c r="F53" s="159"/>
      <c r="N53" s="161"/>
      <c r="O53" s="165"/>
      <c r="P53" s="160"/>
    </row>
    <row r="54" spans="4:16" x14ac:dyDescent="0.15">
      <c r="D54" s="159"/>
      <c r="E54" s="159"/>
      <c r="F54" s="159"/>
      <c r="N54" s="161"/>
      <c r="O54" s="165"/>
    </row>
    <row r="55" spans="4:16" x14ac:dyDescent="0.15">
      <c r="D55" s="159"/>
      <c r="E55" s="159"/>
      <c r="F55" s="159"/>
    </row>
    <row r="56" spans="4:16" x14ac:dyDescent="0.15">
      <c r="D56" s="159"/>
      <c r="E56" s="159"/>
      <c r="F56" s="159"/>
    </row>
    <row r="58" spans="4:16" x14ac:dyDescent="0.15">
      <c r="L58" s="165"/>
      <c r="M58" s="165"/>
      <c r="N58" s="165"/>
      <c r="O58" s="165"/>
    </row>
    <row r="59" spans="4:16" x14ac:dyDescent="0.15">
      <c r="L59" s="165"/>
      <c r="M59" s="165"/>
      <c r="N59" s="165"/>
      <c r="O59" s="165"/>
    </row>
    <row r="60" spans="4:16" x14ac:dyDescent="0.15">
      <c r="L60" s="165"/>
      <c r="M60" s="165"/>
      <c r="N60" s="165"/>
      <c r="O60" s="165"/>
    </row>
    <row r="61" spans="4:16" x14ac:dyDescent="0.15">
      <c r="L61" s="165"/>
      <c r="O61" s="165"/>
    </row>
    <row r="62" spans="4:16" x14ac:dyDescent="0.15">
      <c r="L62" s="165"/>
      <c r="M62" s="165"/>
      <c r="N62" s="165"/>
      <c r="O62" s="165"/>
    </row>
    <row r="63" spans="4:16" x14ac:dyDescent="0.15">
      <c r="L63" s="165"/>
      <c r="M63" s="165"/>
      <c r="N63" s="165"/>
      <c r="O63" s="165"/>
    </row>
    <row r="64" spans="4:16" x14ac:dyDescent="0.15">
      <c r="L64" s="165"/>
      <c r="M64" s="165"/>
      <c r="N64" s="165"/>
      <c r="O64" s="165"/>
    </row>
    <row r="65" spans="12:15" x14ac:dyDescent="0.15">
      <c r="L65" s="165"/>
      <c r="M65" s="165"/>
      <c r="N65" s="165"/>
      <c r="O65" s="165"/>
    </row>
    <row r="66" spans="12:15" x14ac:dyDescent="0.15">
      <c r="L66" s="165"/>
      <c r="M66" s="165"/>
      <c r="N66" s="165"/>
      <c r="O66" s="165"/>
    </row>
    <row r="67" spans="12:15" x14ac:dyDescent="0.15">
      <c r="L67" s="165"/>
      <c r="M67" s="165"/>
      <c r="N67" s="165"/>
      <c r="O67" s="165"/>
    </row>
  </sheetData>
  <mergeCells count="15">
    <mergeCell ref="D2:I2"/>
    <mergeCell ref="J2:O2"/>
    <mergeCell ref="D37:D39"/>
    <mergeCell ref="E37:E39"/>
    <mergeCell ref="L3:M3"/>
    <mergeCell ref="D3:E3"/>
    <mergeCell ref="F3:G3"/>
    <mergeCell ref="H3:I3"/>
    <mergeCell ref="J3:K3"/>
    <mergeCell ref="H37:I39"/>
    <mergeCell ref="B25:O25"/>
    <mergeCell ref="B37:B39"/>
    <mergeCell ref="F37:F39"/>
    <mergeCell ref="G37:G39"/>
    <mergeCell ref="N3:O3"/>
  </mergeCells>
  <phoneticPr fontId="2"/>
  <conditionalFormatting sqref="D26:D37 F26:F37 P9:Q9 I22:I24 D22:G24 D4:I12 H13:I21 H22:H23 H26:H37 D14:G14 D15:E21 G15:G21 F16:F21">
    <cfRule type="cellIs" dxfId="1" priority="22" stopIfTrue="1" operator="equal">
      <formula>#REF!</formula>
    </cfRule>
  </conditionalFormatting>
  <printOptions horizontalCentered="1"/>
  <pageMargins left="0.39370078740157483" right="0.39370078740157483" top="0.59055118110236227" bottom="0.39370078740157483" header="0.51181102362204722" footer="0.51181102362204722"/>
  <pageSetup paperSize="9" scale="76" fitToHeight="0" orientation="portrait" horizontalDpi="4294967293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2:V62"/>
  <sheetViews>
    <sheetView view="pageBreakPreview" topLeftCell="A10" zoomScale="90" zoomScaleNormal="100" zoomScaleSheetLayoutView="90" workbookViewId="0">
      <selection activeCell="C13" sqref="C13"/>
    </sheetView>
  </sheetViews>
  <sheetFormatPr defaultRowHeight="13.5" x14ac:dyDescent="0.15"/>
  <cols>
    <col min="1" max="1" width="5.125" customWidth="1"/>
    <col min="2" max="2" width="3.375" style="1" customWidth="1"/>
    <col min="3" max="3" width="25.75" style="6" customWidth="1"/>
    <col min="4" max="7" width="7.625" customWidth="1"/>
    <col min="8" max="10" width="7.375" customWidth="1"/>
    <col min="11" max="11" width="3.25" customWidth="1"/>
    <col min="12" max="12" width="25.75" style="6" bestFit="1" customWidth="1"/>
    <col min="13" max="18" width="7.625" customWidth="1"/>
    <col min="19" max="19" width="2.25" customWidth="1"/>
    <col min="20" max="20" width="6.375" style="1" customWidth="1"/>
    <col min="21" max="21" width="9" style="3"/>
  </cols>
  <sheetData>
    <row r="2" spans="2:21" ht="20.25" customHeight="1" x14ac:dyDescent="0.15">
      <c r="B2" s="293" t="s">
        <v>177</v>
      </c>
      <c r="C2" s="293"/>
      <c r="D2" s="293"/>
      <c r="E2" s="293"/>
      <c r="F2" s="293"/>
      <c r="G2" s="293"/>
      <c r="H2" s="293"/>
      <c r="I2" s="169"/>
      <c r="J2" s="169"/>
      <c r="L2" s="5"/>
      <c r="M2" s="37"/>
      <c r="O2" s="403">
        <v>42632</v>
      </c>
      <c r="P2" s="403"/>
      <c r="Q2" s="403"/>
      <c r="R2" s="278"/>
    </row>
    <row r="3" spans="2:21" ht="9" customHeight="1" x14ac:dyDescent="0.15"/>
    <row r="4" spans="2:21" ht="27.75" customHeight="1" x14ac:dyDescent="0.15">
      <c r="B4" s="3" t="s">
        <v>315</v>
      </c>
      <c r="K4" s="3"/>
    </row>
    <row r="5" spans="2:21" ht="27.75" customHeight="1" x14ac:dyDescent="0.15">
      <c r="B5" s="402" t="s">
        <v>0</v>
      </c>
      <c r="C5" s="402"/>
      <c r="D5" s="324" t="s">
        <v>78</v>
      </c>
      <c r="E5" s="324" t="s">
        <v>72</v>
      </c>
      <c r="F5" s="324" t="s">
        <v>73</v>
      </c>
      <c r="G5" s="324" t="s">
        <v>74</v>
      </c>
      <c r="H5" s="4"/>
      <c r="I5" s="4"/>
      <c r="J5" s="4"/>
      <c r="K5" s="402" t="s">
        <v>56</v>
      </c>
      <c r="L5" s="402"/>
      <c r="M5" s="279" t="s">
        <v>75</v>
      </c>
      <c r="N5" s="279" t="s">
        <v>76</v>
      </c>
      <c r="O5" s="279" t="s">
        <v>5</v>
      </c>
      <c r="P5" s="279" t="s">
        <v>6</v>
      </c>
      <c r="Q5" s="4"/>
      <c r="R5" s="4"/>
    </row>
    <row r="6" spans="2:21" ht="27.75" customHeight="1" x14ac:dyDescent="0.15">
      <c r="B6" s="324" t="s">
        <v>71</v>
      </c>
      <c r="C6" s="194" t="s">
        <v>211</v>
      </c>
      <c r="D6" s="135"/>
      <c r="E6" s="2" t="s">
        <v>409</v>
      </c>
      <c r="F6" s="2" t="s">
        <v>410</v>
      </c>
      <c r="G6" s="2" t="s">
        <v>411</v>
      </c>
      <c r="H6" s="185"/>
      <c r="I6" s="185"/>
      <c r="J6" s="185"/>
      <c r="K6" s="324" t="s">
        <v>75</v>
      </c>
      <c r="L6" s="194" t="s">
        <v>215</v>
      </c>
      <c r="M6" s="135"/>
      <c r="N6" s="2" t="s">
        <v>415</v>
      </c>
      <c r="O6" s="2" t="s">
        <v>416</v>
      </c>
      <c r="P6" s="2" t="s">
        <v>417</v>
      </c>
      <c r="Q6" s="4"/>
      <c r="R6" s="4"/>
      <c r="T6" s="1" t="s">
        <v>1</v>
      </c>
      <c r="U6" s="235" t="str">
        <f>C6</f>
        <v>ワンピース三島</v>
      </c>
    </row>
    <row r="7" spans="2:21" ht="27.75" customHeight="1" x14ac:dyDescent="0.15">
      <c r="B7" s="324" t="s">
        <v>72</v>
      </c>
      <c r="C7" s="194" t="s">
        <v>212</v>
      </c>
      <c r="D7" s="146" t="str">
        <f>E6</f>
        <v>A1</v>
      </c>
      <c r="E7" s="135"/>
      <c r="F7" s="2" t="s">
        <v>412</v>
      </c>
      <c r="G7" s="2" t="s">
        <v>413</v>
      </c>
      <c r="H7" s="185"/>
      <c r="I7" s="185"/>
      <c r="J7" s="185"/>
      <c r="K7" s="324" t="s">
        <v>76</v>
      </c>
      <c r="L7" s="194" t="s">
        <v>216</v>
      </c>
      <c r="M7" s="146" t="str">
        <f>N6</f>
        <v>B1</v>
      </c>
      <c r="N7" s="135"/>
      <c r="O7" s="2" t="s">
        <v>418</v>
      </c>
      <c r="P7" s="2" t="s">
        <v>419</v>
      </c>
      <c r="Q7" s="4"/>
      <c r="R7" s="4"/>
      <c r="T7" s="1" t="s">
        <v>140</v>
      </c>
      <c r="U7" s="235" t="str">
        <f>C7</f>
        <v>浜松believe.1</v>
      </c>
    </row>
    <row r="8" spans="2:21" ht="27.75" customHeight="1" x14ac:dyDescent="0.15">
      <c r="B8" s="324" t="s">
        <v>73</v>
      </c>
      <c r="C8" s="234" t="s">
        <v>213</v>
      </c>
      <c r="D8" s="146" t="str">
        <f>F6</f>
        <v>C7</v>
      </c>
      <c r="E8" s="146" t="str">
        <f>F7</f>
        <v>B15</v>
      </c>
      <c r="F8" s="135"/>
      <c r="G8" s="2" t="s">
        <v>414</v>
      </c>
      <c r="H8" s="185"/>
      <c r="I8" s="185"/>
      <c r="J8" s="185"/>
      <c r="K8" s="324" t="s">
        <v>5</v>
      </c>
      <c r="L8" s="234" t="s">
        <v>217</v>
      </c>
      <c r="M8" s="146" t="str">
        <f>O6</f>
        <v>A7</v>
      </c>
      <c r="N8" s="146" t="str">
        <f>O7</f>
        <v>C15</v>
      </c>
      <c r="O8" s="135"/>
      <c r="P8" s="2" t="s">
        <v>420</v>
      </c>
      <c r="Q8" s="4"/>
      <c r="R8" s="4"/>
      <c r="T8" s="1" t="s">
        <v>141</v>
      </c>
      <c r="U8" s="235" t="str">
        <f>C8</f>
        <v>函南勇楽会・い組</v>
      </c>
    </row>
    <row r="9" spans="2:21" ht="27.75" customHeight="1" x14ac:dyDescent="0.15">
      <c r="B9" s="324" t="s">
        <v>74</v>
      </c>
      <c r="C9" s="194" t="s">
        <v>214</v>
      </c>
      <c r="D9" s="146" t="str">
        <f>G6</f>
        <v>B14</v>
      </c>
      <c r="E9" s="146" t="str">
        <f>G7</f>
        <v>C8</v>
      </c>
      <c r="F9" s="146" t="str">
        <f>G8</f>
        <v>A2</v>
      </c>
      <c r="G9" s="135"/>
      <c r="H9" s="185"/>
      <c r="I9" s="185"/>
      <c r="J9" s="185"/>
      <c r="K9" s="324" t="s">
        <v>6</v>
      </c>
      <c r="L9" s="194" t="s">
        <v>218</v>
      </c>
      <c r="M9" s="146" t="str">
        <f>P6</f>
        <v>C14</v>
      </c>
      <c r="N9" s="146" t="str">
        <f>P7</f>
        <v>A8</v>
      </c>
      <c r="O9" s="146" t="str">
        <f>P8</f>
        <v>B2</v>
      </c>
      <c r="P9" s="135"/>
      <c r="Q9" s="4"/>
      <c r="R9" s="4"/>
      <c r="T9" s="1" t="s">
        <v>49</v>
      </c>
      <c r="U9" s="235" t="str">
        <f>C9</f>
        <v>マジカルキッズ</v>
      </c>
    </row>
    <row r="10" spans="2:21" ht="27.75" customHeight="1" x14ac:dyDescent="0.15">
      <c r="B10" s="4"/>
      <c r="C10" s="61"/>
      <c r="D10" s="4"/>
      <c r="E10" s="4"/>
      <c r="F10" s="4"/>
      <c r="G10" s="4"/>
      <c r="H10" s="4"/>
      <c r="I10" s="4"/>
      <c r="J10" s="4"/>
      <c r="K10" s="4"/>
      <c r="L10" s="61"/>
      <c r="M10" s="4"/>
      <c r="N10" s="4"/>
      <c r="O10" s="4"/>
      <c r="P10" s="4"/>
      <c r="Q10" s="4"/>
      <c r="R10" s="4"/>
      <c r="T10" s="1" t="s">
        <v>142</v>
      </c>
      <c r="U10" s="235" t="str">
        <f>L6</f>
        <v>焼津フェニックス</v>
      </c>
    </row>
    <row r="11" spans="2:21" ht="27.75" customHeight="1" x14ac:dyDescent="0.15">
      <c r="B11" s="402" t="s">
        <v>57</v>
      </c>
      <c r="C11" s="402"/>
      <c r="D11" s="279" t="s">
        <v>7</v>
      </c>
      <c r="E11" s="279" t="s">
        <v>8</v>
      </c>
      <c r="F11" s="279" t="s">
        <v>11</v>
      </c>
      <c r="G11" s="279" t="s">
        <v>10</v>
      </c>
      <c r="H11" s="4"/>
      <c r="I11" s="4"/>
      <c r="J11" s="4"/>
      <c r="K11" s="402" t="s">
        <v>178</v>
      </c>
      <c r="L11" s="402"/>
      <c r="M11" s="279" t="s">
        <v>46</v>
      </c>
      <c r="N11" s="279" t="s">
        <v>181</v>
      </c>
      <c r="O11" s="279" t="s">
        <v>51</v>
      </c>
      <c r="P11" s="279" t="s">
        <v>52</v>
      </c>
      <c r="Q11" s="4"/>
      <c r="R11" s="4"/>
      <c r="T11" s="1" t="s">
        <v>143</v>
      </c>
      <c r="U11" s="235" t="str">
        <f>L7</f>
        <v>リトル☆スターズ</v>
      </c>
    </row>
    <row r="12" spans="2:21" ht="27.75" customHeight="1" x14ac:dyDescent="0.15">
      <c r="B12" s="324" t="s">
        <v>7</v>
      </c>
      <c r="C12" s="194" t="s">
        <v>472</v>
      </c>
      <c r="D12" s="135"/>
      <c r="E12" s="2" t="s">
        <v>421</v>
      </c>
      <c r="F12" s="2" t="s">
        <v>422</v>
      </c>
      <c r="G12" s="2" t="s">
        <v>423</v>
      </c>
      <c r="H12" s="4"/>
      <c r="I12" s="4"/>
      <c r="J12" s="4"/>
      <c r="K12" s="324" t="s">
        <v>46</v>
      </c>
      <c r="L12" s="194" t="s">
        <v>222</v>
      </c>
      <c r="M12" s="135"/>
      <c r="N12" s="2" t="s">
        <v>427</v>
      </c>
      <c r="O12" s="2" t="s">
        <v>428</v>
      </c>
      <c r="P12" s="2" t="s">
        <v>429</v>
      </c>
      <c r="Q12" s="4"/>
      <c r="R12" s="4"/>
      <c r="T12" s="1" t="s">
        <v>144</v>
      </c>
      <c r="U12" s="235" t="str">
        <f>L8</f>
        <v>三島☆金狼</v>
      </c>
    </row>
    <row r="13" spans="2:21" ht="27.75" customHeight="1" x14ac:dyDescent="0.15">
      <c r="B13" s="324" t="s">
        <v>8</v>
      </c>
      <c r="C13" s="194" t="s">
        <v>219</v>
      </c>
      <c r="D13" s="146" t="str">
        <f>E12</f>
        <v>A3</v>
      </c>
      <c r="E13" s="135"/>
      <c r="F13" s="2" t="s">
        <v>424</v>
      </c>
      <c r="G13" s="2" t="s">
        <v>425</v>
      </c>
      <c r="H13" s="4"/>
      <c r="I13" s="4"/>
      <c r="J13" s="4"/>
      <c r="K13" s="324" t="s">
        <v>181</v>
      </c>
      <c r="L13" s="194" t="s">
        <v>223</v>
      </c>
      <c r="M13" s="146" t="str">
        <f>N12</f>
        <v>B3</v>
      </c>
      <c r="N13" s="135"/>
      <c r="O13" s="2" t="s">
        <v>430</v>
      </c>
      <c r="P13" s="2" t="s">
        <v>431</v>
      </c>
      <c r="Q13" s="4"/>
      <c r="R13" s="4"/>
      <c r="T13" s="1" t="s">
        <v>145</v>
      </c>
      <c r="U13" s="235" t="str">
        <f>L9</f>
        <v>広幡ドッジキッズ</v>
      </c>
    </row>
    <row r="14" spans="2:21" ht="27.75" customHeight="1" x14ac:dyDescent="0.15">
      <c r="B14" s="324" t="s">
        <v>9</v>
      </c>
      <c r="C14" s="234" t="s">
        <v>220</v>
      </c>
      <c r="D14" s="146" t="str">
        <f>F12</f>
        <v>C11</v>
      </c>
      <c r="E14" s="146" t="str">
        <f>F13</f>
        <v>B19</v>
      </c>
      <c r="F14" s="135"/>
      <c r="G14" s="2" t="s">
        <v>426</v>
      </c>
      <c r="H14" s="4"/>
      <c r="I14" s="4"/>
      <c r="J14" s="4"/>
      <c r="K14" s="324" t="s">
        <v>51</v>
      </c>
      <c r="L14" s="234" t="s">
        <v>224</v>
      </c>
      <c r="M14" s="146" t="str">
        <f>O12</f>
        <v>A11</v>
      </c>
      <c r="N14" s="146" t="str">
        <f>O13</f>
        <v>C19</v>
      </c>
      <c r="O14" s="135"/>
      <c r="P14" s="2" t="s">
        <v>432</v>
      </c>
      <c r="Q14" s="4"/>
      <c r="R14" s="4"/>
      <c r="T14" s="1" t="s">
        <v>42</v>
      </c>
      <c r="U14" s="235" t="e">
        <f>#REF!</f>
        <v>#REF!</v>
      </c>
    </row>
    <row r="15" spans="2:21" ht="27.75" customHeight="1" x14ac:dyDescent="0.15">
      <c r="B15" s="324" t="s">
        <v>10</v>
      </c>
      <c r="C15" s="194" t="s">
        <v>221</v>
      </c>
      <c r="D15" s="146" t="str">
        <f>G12</f>
        <v>B18</v>
      </c>
      <c r="E15" s="146" t="str">
        <f>G13</f>
        <v>C12</v>
      </c>
      <c r="F15" s="146" t="str">
        <f>G14</f>
        <v>A4</v>
      </c>
      <c r="G15" s="135"/>
      <c r="H15" s="4"/>
      <c r="I15" s="4"/>
      <c r="J15" s="4"/>
      <c r="K15" s="324" t="s">
        <v>184</v>
      </c>
      <c r="L15" s="194" t="s">
        <v>225</v>
      </c>
      <c r="M15" s="146" t="str">
        <f>P12</f>
        <v>C18</v>
      </c>
      <c r="N15" s="146" t="str">
        <f>P13</f>
        <v>A12</v>
      </c>
      <c r="O15" s="146" t="str">
        <f>P14</f>
        <v>B4</v>
      </c>
      <c r="P15" s="135"/>
      <c r="Q15" s="4"/>
      <c r="R15" s="4"/>
      <c r="T15" s="1" t="s">
        <v>146</v>
      </c>
      <c r="U15" s="235" t="str">
        <f>C12</f>
        <v>龍　池　舎</v>
      </c>
    </row>
    <row r="16" spans="2:21" ht="27.75" customHeight="1" x14ac:dyDescent="0.15">
      <c r="B16" s="4"/>
      <c r="C16" s="61"/>
      <c r="D16" s="4"/>
      <c r="E16" s="4"/>
      <c r="F16" s="4"/>
      <c r="G16" s="4"/>
      <c r="H16" s="4"/>
      <c r="I16" s="4"/>
      <c r="J16" s="4"/>
      <c r="K16" s="4"/>
      <c r="L16" s="196"/>
      <c r="M16" s="4"/>
      <c r="N16" s="4"/>
      <c r="O16" s="4"/>
      <c r="P16" s="4"/>
      <c r="Q16" s="4"/>
      <c r="R16" s="4"/>
      <c r="T16" s="1" t="s">
        <v>147</v>
      </c>
      <c r="U16" s="235" t="str">
        <f>C13</f>
        <v>FUJIミラクルキッズ</v>
      </c>
    </row>
    <row r="17" spans="2:22" ht="27.75" customHeight="1" x14ac:dyDescent="0.15">
      <c r="B17" s="4"/>
      <c r="C17" s="61"/>
      <c r="D17" s="4"/>
      <c r="E17" s="4"/>
      <c r="F17" s="4"/>
      <c r="G17" s="4"/>
      <c r="H17" s="4"/>
      <c r="I17" s="4"/>
      <c r="J17" s="4"/>
      <c r="K17" s="4"/>
      <c r="L17" s="196"/>
      <c r="M17" s="4"/>
      <c r="N17" s="4"/>
      <c r="O17" s="4"/>
      <c r="P17" s="4"/>
      <c r="Q17" s="4"/>
      <c r="R17" s="4"/>
      <c r="T17" s="1" t="s">
        <v>148</v>
      </c>
      <c r="U17" s="235" t="str">
        <f>C14</f>
        <v>城内キッズ</v>
      </c>
    </row>
    <row r="18" spans="2:22" ht="27.75" customHeight="1" x14ac:dyDescent="0.15">
      <c r="B18" s="134" t="s">
        <v>185</v>
      </c>
      <c r="C18" s="180"/>
      <c r="D18" s="179"/>
      <c r="E18" s="4"/>
      <c r="F18" s="4"/>
      <c r="G18" s="4"/>
      <c r="H18" s="4"/>
      <c r="I18" s="4"/>
      <c r="J18" s="4"/>
      <c r="K18" s="179"/>
      <c r="L18" s="180"/>
      <c r="M18" s="179"/>
      <c r="N18" s="4"/>
      <c r="O18" s="4"/>
      <c r="P18" s="61"/>
      <c r="T18" s="1" t="s">
        <v>149</v>
      </c>
      <c r="U18" s="235" t="str">
        <f>C15</f>
        <v>社会保険ドラゴンズ</v>
      </c>
    </row>
    <row r="19" spans="2:22" ht="27.75" customHeight="1" x14ac:dyDescent="0.15">
      <c r="B19" s="400" t="s">
        <v>186</v>
      </c>
      <c r="C19" s="400"/>
      <c r="D19" s="272" t="s">
        <v>32</v>
      </c>
      <c r="E19" s="272" t="s">
        <v>194</v>
      </c>
      <c r="F19" s="272" t="s">
        <v>190</v>
      </c>
      <c r="G19" s="272" t="s">
        <v>195</v>
      </c>
      <c r="H19" s="272" t="s">
        <v>192</v>
      </c>
      <c r="I19" s="4"/>
      <c r="J19" s="4"/>
      <c r="K19" s="400" t="s">
        <v>196</v>
      </c>
      <c r="L19" s="400"/>
      <c r="M19" s="272" t="s">
        <v>34</v>
      </c>
      <c r="N19" s="272" t="s">
        <v>199</v>
      </c>
      <c r="O19" s="272" t="s">
        <v>40</v>
      </c>
      <c r="P19" s="272" t="s">
        <v>203</v>
      </c>
      <c r="Q19" s="4"/>
      <c r="R19" s="4"/>
      <c r="S19" s="81"/>
      <c r="T19" s="1" t="s">
        <v>50</v>
      </c>
      <c r="U19" s="235">
        <f>C16</f>
        <v>0</v>
      </c>
    </row>
    <row r="20" spans="2:22" ht="27.75" customHeight="1" x14ac:dyDescent="0.15">
      <c r="B20" s="273" t="s">
        <v>32</v>
      </c>
      <c r="C20" s="234" t="s">
        <v>226</v>
      </c>
      <c r="D20" s="135"/>
      <c r="E20" s="2" t="s">
        <v>433</v>
      </c>
      <c r="F20" s="2" t="s">
        <v>434</v>
      </c>
      <c r="G20" s="2" t="s">
        <v>435</v>
      </c>
      <c r="H20" s="271" t="s">
        <v>436</v>
      </c>
      <c r="I20" s="4"/>
      <c r="J20" s="4"/>
      <c r="K20" s="273" t="s">
        <v>34</v>
      </c>
      <c r="L20" s="194" t="s">
        <v>231</v>
      </c>
      <c r="M20" s="135"/>
      <c r="N20" s="2" t="s">
        <v>443</v>
      </c>
      <c r="O20" s="2" t="s">
        <v>444</v>
      </c>
      <c r="P20" s="2" t="s">
        <v>445</v>
      </c>
      <c r="Q20" s="4"/>
      <c r="R20" s="4"/>
      <c r="S20" s="81"/>
      <c r="T20" s="1" t="str">
        <f t="shared" ref="T20:U23" si="0">K12</f>
        <v>D1</v>
      </c>
      <c r="U20" s="3" t="str">
        <f t="shared" si="0"/>
        <v>ブーメラン</v>
      </c>
      <c r="V20" s="1"/>
    </row>
    <row r="21" spans="2:22" ht="27.75" customHeight="1" x14ac:dyDescent="0.15">
      <c r="B21" s="273" t="s">
        <v>33</v>
      </c>
      <c r="C21" s="194" t="s">
        <v>227</v>
      </c>
      <c r="D21" s="146" t="str">
        <f>E20</f>
        <v>A5</v>
      </c>
      <c r="E21" s="135"/>
      <c r="F21" s="2" t="s">
        <v>437</v>
      </c>
      <c r="G21" s="2" t="s">
        <v>438</v>
      </c>
      <c r="H21" s="271" t="s">
        <v>439</v>
      </c>
      <c r="I21" s="4"/>
      <c r="J21" s="4"/>
      <c r="K21" s="273" t="s">
        <v>199</v>
      </c>
      <c r="L21" s="194" t="s">
        <v>232</v>
      </c>
      <c r="M21" s="146" t="str">
        <f>N20</f>
        <v>B5</v>
      </c>
      <c r="N21" s="135"/>
      <c r="O21" s="2" t="s">
        <v>446</v>
      </c>
      <c r="P21" s="2" t="s">
        <v>447</v>
      </c>
      <c r="Q21" s="4"/>
      <c r="R21" s="4"/>
      <c r="S21" s="81"/>
      <c r="T21" s="1" t="str">
        <f t="shared" si="0"/>
        <v>D2</v>
      </c>
      <c r="U21" s="3" t="str">
        <f t="shared" si="0"/>
        <v>ちゃっきり一番</v>
      </c>
      <c r="V21" s="1"/>
    </row>
    <row r="22" spans="2:22" ht="27.75" customHeight="1" x14ac:dyDescent="0.15">
      <c r="B22" s="273" t="s">
        <v>190</v>
      </c>
      <c r="C22" s="194" t="s">
        <v>228</v>
      </c>
      <c r="D22" s="146" t="str">
        <f>F20</f>
        <v>A16</v>
      </c>
      <c r="E22" s="146" t="str">
        <f>F21</f>
        <v>B10</v>
      </c>
      <c r="F22" s="135"/>
      <c r="G22" s="2" t="s">
        <v>440</v>
      </c>
      <c r="H22" s="271" t="s">
        <v>441</v>
      </c>
      <c r="I22" s="4"/>
      <c r="J22" s="4"/>
      <c r="K22" s="273" t="s">
        <v>201</v>
      </c>
      <c r="L22" s="234" t="s">
        <v>233</v>
      </c>
      <c r="M22" s="146" t="str">
        <f>O20</f>
        <v>C9</v>
      </c>
      <c r="N22" s="146" t="str">
        <f>O21</f>
        <v>B17</v>
      </c>
      <c r="O22" s="135"/>
      <c r="P22" s="2" t="s">
        <v>448</v>
      </c>
      <c r="Q22" s="4"/>
      <c r="R22" s="4"/>
      <c r="T22" s="1" t="str">
        <f t="shared" si="0"/>
        <v>D3</v>
      </c>
      <c r="U22" s="3" t="str">
        <f t="shared" si="0"/>
        <v>スーパー長野</v>
      </c>
      <c r="V22" s="1"/>
    </row>
    <row r="23" spans="2:22" ht="27.75" customHeight="1" x14ac:dyDescent="0.15">
      <c r="B23" s="273" t="s">
        <v>54</v>
      </c>
      <c r="C23" s="234" t="s">
        <v>229</v>
      </c>
      <c r="D23" s="146" t="str">
        <f>G20</f>
        <v>C13</v>
      </c>
      <c r="E23" s="146" t="str">
        <f>G21</f>
        <v>A20</v>
      </c>
      <c r="F23" s="146" t="str">
        <f>G22</f>
        <v>A6</v>
      </c>
      <c r="G23" s="135"/>
      <c r="H23" s="271" t="s">
        <v>442</v>
      </c>
      <c r="I23" s="4"/>
      <c r="J23" s="4"/>
      <c r="K23" s="273" t="s">
        <v>203</v>
      </c>
      <c r="L23" s="194" t="s">
        <v>234</v>
      </c>
      <c r="M23" s="146" t="str">
        <f>P20</f>
        <v>B16</v>
      </c>
      <c r="N23" s="146" t="str">
        <f>P21</f>
        <v>C10</v>
      </c>
      <c r="O23" s="146" t="str">
        <f>P22</f>
        <v>B6</v>
      </c>
      <c r="P23" s="135"/>
      <c r="Q23" s="4"/>
      <c r="R23" s="4"/>
      <c r="T23" s="1" t="str">
        <f t="shared" si="0"/>
        <v>D4</v>
      </c>
      <c r="U23" s="3" t="str">
        <f t="shared" si="0"/>
        <v>駒越ドラゴンズ</v>
      </c>
      <c r="V23" s="1"/>
    </row>
    <row r="24" spans="2:22" ht="27.75" customHeight="1" x14ac:dyDescent="0.15">
      <c r="B24" s="323" t="s">
        <v>192</v>
      </c>
      <c r="C24" s="234" t="s">
        <v>230</v>
      </c>
      <c r="D24" s="146" t="str">
        <f>H20</f>
        <v>B9</v>
      </c>
      <c r="E24" s="146" t="str">
        <f>H21</f>
        <v>B13</v>
      </c>
      <c r="F24" s="146" t="str">
        <f>H22</f>
        <v>B20</v>
      </c>
      <c r="G24" s="2" t="str">
        <f>H23</f>
        <v>A17</v>
      </c>
      <c r="H24" s="135"/>
      <c r="I24" s="4"/>
      <c r="J24" s="4"/>
      <c r="K24" s="4"/>
      <c r="L24" s="195"/>
      <c r="M24" s="328"/>
      <c r="N24" s="328"/>
      <c r="O24" s="328"/>
      <c r="P24" s="185"/>
      <c r="Q24" s="4"/>
      <c r="R24" s="4"/>
    </row>
    <row r="25" spans="2:22" ht="27.75" customHeight="1" x14ac:dyDescent="0.15">
      <c r="B25" s="4"/>
      <c r="C25" s="61"/>
      <c r="D25" s="4"/>
      <c r="E25" s="4"/>
      <c r="F25" s="4"/>
      <c r="G25" s="4"/>
      <c r="H25" s="4"/>
      <c r="I25" s="4"/>
      <c r="J25" s="4"/>
      <c r="K25" s="4"/>
      <c r="L25" s="61"/>
      <c r="M25" s="4"/>
      <c r="N25" s="4"/>
      <c r="O25" s="4"/>
      <c r="P25" s="4"/>
      <c r="Q25" s="4"/>
      <c r="R25" s="4"/>
      <c r="T25" s="1" t="str">
        <f>B20</f>
        <v>E1</v>
      </c>
      <c r="U25" s="3" t="str">
        <f>C20</f>
        <v>龍池舎じゅにあA</v>
      </c>
    </row>
    <row r="26" spans="2:22" ht="27.75" customHeight="1" x14ac:dyDescent="0.15">
      <c r="B26" s="400" t="s">
        <v>204</v>
      </c>
      <c r="C26" s="400"/>
      <c r="D26" s="272" t="s">
        <v>64</v>
      </c>
      <c r="E26" s="272" t="s">
        <v>65</v>
      </c>
      <c r="F26" s="272" t="s">
        <v>208</v>
      </c>
      <c r="G26" s="272" t="s">
        <v>120</v>
      </c>
      <c r="H26" s="4"/>
      <c r="I26" s="4"/>
      <c r="J26" s="4"/>
      <c r="K26" s="399"/>
      <c r="L26" s="399"/>
      <c r="M26" s="4"/>
      <c r="N26" s="4"/>
      <c r="O26" s="4"/>
      <c r="P26" s="4"/>
      <c r="Q26" s="4"/>
      <c r="R26" s="4"/>
      <c r="S26" s="81"/>
      <c r="T26" s="1" t="str">
        <f t="shared" ref="T26:U29" si="1">B21</f>
        <v>E2</v>
      </c>
      <c r="U26" s="3" t="str">
        <f t="shared" si="1"/>
        <v>函南勇楽会・よ組</v>
      </c>
    </row>
    <row r="27" spans="2:22" ht="27.75" customHeight="1" x14ac:dyDescent="0.15">
      <c r="B27" s="273" t="s">
        <v>64</v>
      </c>
      <c r="C27" s="234" t="s">
        <v>235</v>
      </c>
      <c r="D27" s="135"/>
      <c r="E27" s="2" t="s">
        <v>449</v>
      </c>
      <c r="F27" s="2" t="s">
        <v>450</v>
      </c>
      <c r="G27" s="2" t="s">
        <v>451</v>
      </c>
      <c r="H27" s="4"/>
      <c r="I27" s="4"/>
      <c r="J27" s="4"/>
      <c r="K27" s="4"/>
      <c r="L27" s="195"/>
      <c r="M27" s="4"/>
      <c r="N27" s="4"/>
      <c r="O27" s="4"/>
      <c r="P27" s="4"/>
      <c r="Q27" s="4"/>
      <c r="R27" s="4"/>
      <c r="S27" s="81"/>
      <c r="T27" s="1" t="str">
        <f t="shared" si="1"/>
        <v>E3</v>
      </c>
      <c r="U27" s="3" t="str">
        <f t="shared" si="1"/>
        <v>城内キッズジュニア</v>
      </c>
    </row>
    <row r="28" spans="2:22" ht="27.75" customHeight="1" x14ac:dyDescent="0.15">
      <c r="B28" s="273" t="s">
        <v>65</v>
      </c>
      <c r="C28" s="194" t="s">
        <v>236</v>
      </c>
      <c r="D28" s="146" t="str">
        <f>E27</f>
        <v>C5</v>
      </c>
      <c r="E28" s="135"/>
      <c r="F28" s="2" t="s">
        <v>452</v>
      </c>
      <c r="G28" s="2" t="s">
        <v>453</v>
      </c>
      <c r="H28" s="4"/>
      <c r="I28" s="4"/>
      <c r="J28" s="4"/>
      <c r="K28" s="4"/>
      <c r="L28" s="195"/>
      <c r="M28" s="179"/>
      <c r="N28" s="4"/>
      <c r="O28" s="4"/>
      <c r="P28" s="4"/>
      <c r="Q28" s="4"/>
      <c r="R28" s="4"/>
      <c r="S28" s="81"/>
      <c r="T28" s="1" t="str">
        <f t="shared" si="1"/>
        <v>E4</v>
      </c>
      <c r="U28" s="3" t="str">
        <f t="shared" si="1"/>
        <v>ちゃっきり一番Jr.</v>
      </c>
    </row>
    <row r="29" spans="2:22" ht="27.75" customHeight="1" x14ac:dyDescent="0.15">
      <c r="B29" s="273" t="s">
        <v>208</v>
      </c>
      <c r="C29" s="194" t="s">
        <v>237</v>
      </c>
      <c r="D29" s="146" t="str">
        <f>F27</f>
        <v>A9</v>
      </c>
      <c r="E29" s="146" t="str">
        <f>F28</f>
        <v>C17</v>
      </c>
      <c r="F29" s="135"/>
      <c r="G29" s="2" t="s">
        <v>454</v>
      </c>
      <c r="H29" s="4"/>
      <c r="I29" s="4"/>
      <c r="J29" s="4"/>
      <c r="K29" s="4"/>
      <c r="L29" s="61"/>
      <c r="M29" s="179"/>
      <c r="N29" s="179"/>
      <c r="O29" s="4"/>
      <c r="P29" s="4"/>
      <c r="Q29" s="4"/>
      <c r="R29" s="4"/>
      <c r="T29" s="1" t="str">
        <f t="shared" si="1"/>
        <v>E5</v>
      </c>
      <c r="U29" s="3" t="str">
        <f t="shared" si="1"/>
        <v>三島☆金狼Jr</v>
      </c>
    </row>
    <row r="30" spans="2:22" ht="27.75" customHeight="1" x14ac:dyDescent="0.15">
      <c r="B30" s="273" t="s">
        <v>210</v>
      </c>
      <c r="C30" s="234" t="s">
        <v>238</v>
      </c>
      <c r="D30" s="146" t="str">
        <f>G27</f>
        <v>C16</v>
      </c>
      <c r="E30" s="146" t="str">
        <f>G28</f>
        <v>A10</v>
      </c>
      <c r="F30" s="146" t="str">
        <f>G29</f>
        <v>C6</v>
      </c>
      <c r="G30" s="135"/>
      <c r="H30" s="4"/>
      <c r="I30" s="4"/>
      <c r="J30" s="4"/>
      <c r="K30" s="4"/>
      <c r="L30" s="195"/>
      <c r="M30" s="179"/>
      <c r="N30" s="179"/>
      <c r="O30" s="179"/>
      <c r="P30" s="4"/>
      <c r="Q30" s="4"/>
      <c r="R30" s="4"/>
      <c r="T30" s="1" t="str">
        <f>K20</f>
        <v>F1</v>
      </c>
      <c r="U30" s="3" t="str">
        <f>L20</f>
        <v>ブーメラン　X</v>
      </c>
    </row>
    <row r="31" spans="2:22" ht="27.75" customHeight="1" x14ac:dyDescent="0.15">
      <c r="B31" s="4"/>
      <c r="C31" s="61"/>
      <c r="D31" s="4"/>
      <c r="E31" s="4"/>
      <c r="F31" s="4"/>
      <c r="G31" s="4"/>
      <c r="H31" s="4"/>
      <c r="I31" s="4"/>
      <c r="J31" s="4"/>
      <c r="K31" s="4"/>
      <c r="L31" s="61"/>
      <c r="M31" s="4"/>
      <c r="N31" s="4"/>
      <c r="O31" s="4"/>
      <c r="P31" s="4"/>
      <c r="Q31" s="4"/>
      <c r="R31" s="4"/>
      <c r="T31" s="1" t="str">
        <f t="shared" ref="T31:U33" si="2">K21</f>
        <v>F2</v>
      </c>
      <c r="U31" s="3" t="str">
        <f t="shared" si="2"/>
        <v>ハリケーンキッズ三島Jr</v>
      </c>
    </row>
    <row r="32" spans="2:22" ht="27.75" customHeight="1" x14ac:dyDescent="0.15">
      <c r="B32" s="134" t="s">
        <v>138</v>
      </c>
      <c r="C32" s="193"/>
      <c r="D32" s="185"/>
      <c r="E32" s="185"/>
      <c r="F32" s="185"/>
      <c r="G32" s="185"/>
      <c r="H32" s="185"/>
      <c r="I32" s="185"/>
      <c r="J32" s="185"/>
      <c r="K32" s="134"/>
      <c r="L32" s="180"/>
      <c r="M32" s="179"/>
      <c r="N32" s="4"/>
      <c r="O32" s="4"/>
      <c r="P32" s="4"/>
      <c r="Q32" s="4"/>
      <c r="R32" s="4"/>
      <c r="S32" s="81"/>
      <c r="T32" s="1" t="str">
        <f t="shared" si="2"/>
        <v>F3</v>
      </c>
      <c r="U32" s="3" t="str">
        <f t="shared" si="2"/>
        <v>龍池舎じゅにあB</v>
      </c>
    </row>
    <row r="33" spans="2:21" ht="27.75" customHeight="1" x14ac:dyDescent="0.15">
      <c r="B33" s="401" t="s">
        <v>139</v>
      </c>
      <c r="C33" s="401"/>
      <c r="D33" s="276" t="s">
        <v>133</v>
      </c>
      <c r="E33" s="276" t="s">
        <v>134</v>
      </c>
      <c r="F33" s="276" t="s">
        <v>135</v>
      </c>
      <c r="G33" s="276" t="s">
        <v>136</v>
      </c>
      <c r="H33" s="276" t="s">
        <v>128</v>
      </c>
      <c r="I33" s="276" t="s">
        <v>130</v>
      </c>
      <c r="J33" s="276" t="s">
        <v>137</v>
      </c>
      <c r="K33" s="399"/>
      <c r="L33" s="399"/>
      <c r="M33" s="4"/>
      <c r="N33" s="4"/>
      <c r="O33" s="4"/>
      <c r="P33" s="4"/>
      <c r="Q33" s="4"/>
      <c r="R33" s="4"/>
      <c r="S33" s="81"/>
      <c r="T33" s="1" t="str">
        <f t="shared" si="2"/>
        <v>F4</v>
      </c>
      <c r="U33" s="3" t="str">
        <f t="shared" si="2"/>
        <v>リトル☆スターズJr</v>
      </c>
    </row>
    <row r="34" spans="2:21" ht="27.75" customHeight="1" x14ac:dyDescent="0.15">
      <c r="B34" s="276" t="s">
        <v>121</v>
      </c>
      <c r="C34" s="194" t="s">
        <v>239</v>
      </c>
      <c r="D34" s="135"/>
      <c r="E34" s="2" t="s">
        <v>455</v>
      </c>
      <c r="F34" s="2" t="s">
        <v>456</v>
      </c>
      <c r="G34" s="280"/>
      <c r="H34" s="2" t="s">
        <v>457</v>
      </c>
      <c r="I34" s="2" t="s">
        <v>458</v>
      </c>
      <c r="J34" s="280"/>
      <c r="K34" s="4"/>
      <c r="L34" s="61"/>
      <c r="M34" s="4"/>
      <c r="N34" s="4"/>
      <c r="O34" s="4"/>
      <c r="P34" s="4"/>
      <c r="Q34" s="4"/>
      <c r="R34" s="4"/>
      <c r="T34" s="1" t="str">
        <f>B27</f>
        <v>G1</v>
      </c>
      <c r="U34" s="3" t="str">
        <f>C27</f>
        <v>gold wolf ジュニア</v>
      </c>
    </row>
    <row r="35" spans="2:21" ht="27.75" customHeight="1" x14ac:dyDescent="0.15">
      <c r="B35" s="276" t="s">
        <v>122</v>
      </c>
      <c r="C35" s="194" t="s">
        <v>240</v>
      </c>
      <c r="D35" s="146" t="str">
        <f>E34</f>
        <v>C1</v>
      </c>
      <c r="E35" s="135"/>
      <c r="F35" s="280"/>
      <c r="G35" s="2" t="s">
        <v>459</v>
      </c>
      <c r="H35" s="2" t="s">
        <v>460</v>
      </c>
      <c r="I35" s="280"/>
      <c r="J35" s="2" t="s">
        <v>461</v>
      </c>
      <c r="K35" s="4"/>
      <c r="L35" s="195"/>
      <c r="M35" s="179"/>
      <c r="N35" s="4"/>
      <c r="O35" s="4"/>
      <c r="P35" s="179"/>
      <c r="Q35" s="4"/>
      <c r="R35" s="4"/>
      <c r="T35" s="1" t="str">
        <f t="shared" ref="T35:U37" si="3">B28</f>
        <v>G2</v>
      </c>
      <c r="U35" s="3" t="str">
        <f t="shared" si="3"/>
        <v>FUJIミラクルキッズJr.</v>
      </c>
    </row>
    <row r="36" spans="2:21" ht="27.75" customHeight="1" x14ac:dyDescent="0.15">
      <c r="B36" s="276" t="s">
        <v>124</v>
      </c>
      <c r="C36" s="234" t="s">
        <v>241</v>
      </c>
      <c r="D36" s="146" t="str">
        <f>F34</f>
        <v>B11</v>
      </c>
      <c r="E36" s="280"/>
      <c r="F36" s="135"/>
      <c r="G36" s="2" t="s">
        <v>462</v>
      </c>
      <c r="H36" s="280"/>
      <c r="I36" s="2" t="s">
        <v>463</v>
      </c>
      <c r="J36" s="2" t="s">
        <v>464</v>
      </c>
      <c r="K36" s="4"/>
      <c r="L36" s="195"/>
      <c r="M36" s="179"/>
      <c r="N36" s="179"/>
      <c r="O36" s="4"/>
      <c r="P36" s="179"/>
      <c r="Q36" s="179"/>
      <c r="R36" s="4"/>
      <c r="T36" s="1" t="str">
        <f t="shared" si="3"/>
        <v>G3</v>
      </c>
      <c r="U36" s="3" t="str">
        <f t="shared" si="3"/>
        <v>ワンピース三島J</v>
      </c>
    </row>
    <row r="37" spans="2:21" ht="27.75" customHeight="1" x14ac:dyDescent="0.15">
      <c r="B37" s="276" t="s">
        <v>126</v>
      </c>
      <c r="C37" s="194" t="s">
        <v>242</v>
      </c>
      <c r="D37" s="280"/>
      <c r="E37" s="146" t="str">
        <f>G35</f>
        <v>B12</v>
      </c>
      <c r="F37" s="146" t="str">
        <f>G36</f>
        <v>C2</v>
      </c>
      <c r="G37" s="281"/>
      <c r="H37" s="2" t="s">
        <v>465</v>
      </c>
      <c r="I37" s="2" t="s">
        <v>466</v>
      </c>
      <c r="J37" s="280"/>
      <c r="K37" s="4"/>
      <c r="L37" s="195"/>
      <c r="M37" s="179"/>
      <c r="N37" s="179"/>
      <c r="O37" s="179"/>
      <c r="P37" s="4"/>
      <c r="Q37" s="4"/>
      <c r="R37" s="4"/>
      <c r="T37" s="1" t="str">
        <f t="shared" si="3"/>
        <v>G4</v>
      </c>
      <c r="U37" s="3" t="str">
        <f t="shared" si="3"/>
        <v>スーパー長野Jr</v>
      </c>
    </row>
    <row r="38" spans="2:21" ht="27.75" customHeight="1" x14ac:dyDescent="0.15">
      <c r="B38" s="276" t="s">
        <v>128</v>
      </c>
      <c r="C38" s="234" t="s">
        <v>243</v>
      </c>
      <c r="D38" s="2" t="str">
        <f>H34</f>
        <v>A15</v>
      </c>
      <c r="E38" s="2" t="str">
        <f>H35</f>
        <v>A21</v>
      </c>
      <c r="F38" s="280"/>
      <c r="G38" s="2" t="str">
        <f>H37</f>
        <v>B8</v>
      </c>
      <c r="H38" s="135"/>
      <c r="I38" s="280"/>
      <c r="J38" s="2" t="s">
        <v>467</v>
      </c>
      <c r="K38" s="4"/>
      <c r="L38" s="196"/>
      <c r="M38" s="4"/>
      <c r="N38" s="4"/>
      <c r="O38" s="4"/>
      <c r="P38" s="4"/>
      <c r="Q38" s="4"/>
      <c r="R38" s="4"/>
      <c r="T38" s="1" t="str">
        <f>B34</f>
        <v>H1</v>
      </c>
      <c r="U38" s="3" t="str">
        <f>C34</f>
        <v>広幡ドッジキッズリトル</v>
      </c>
    </row>
    <row r="39" spans="2:21" ht="27.75" customHeight="1" x14ac:dyDescent="0.15">
      <c r="B39" s="276" t="s">
        <v>130</v>
      </c>
      <c r="C39" s="234" t="s">
        <v>244</v>
      </c>
      <c r="D39" s="2" t="str">
        <f>I34</f>
        <v>C4</v>
      </c>
      <c r="E39" s="280"/>
      <c r="F39" s="2" t="str">
        <f>I36</f>
        <v>C21</v>
      </c>
      <c r="G39" s="2" t="str">
        <f>I37</f>
        <v>A19</v>
      </c>
      <c r="H39" s="280"/>
      <c r="I39" s="135"/>
      <c r="J39" s="2" t="s">
        <v>468</v>
      </c>
      <c r="K39" s="4"/>
      <c r="L39" s="196"/>
      <c r="M39" s="4"/>
      <c r="N39" s="4"/>
      <c r="O39" s="4"/>
      <c r="P39" s="4"/>
      <c r="Q39" s="4"/>
      <c r="R39" s="4"/>
      <c r="T39" s="1" t="str">
        <f t="shared" ref="T39:U44" si="4">B35</f>
        <v>H2</v>
      </c>
      <c r="U39" s="3" t="str">
        <f t="shared" si="4"/>
        <v>龍池舎きっず</v>
      </c>
    </row>
    <row r="40" spans="2:21" ht="27.75" customHeight="1" x14ac:dyDescent="0.15">
      <c r="B40" s="277" t="s">
        <v>132</v>
      </c>
      <c r="C40" s="275" t="s">
        <v>245</v>
      </c>
      <c r="D40" s="280"/>
      <c r="E40" s="271" t="str">
        <f>J35</f>
        <v>B7</v>
      </c>
      <c r="F40" s="271" t="str">
        <f>J36</f>
        <v>A18</v>
      </c>
      <c r="G40" s="280"/>
      <c r="H40" s="274" t="str">
        <f>J38</f>
        <v>C3</v>
      </c>
      <c r="I40" s="274" t="str">
        <f>J39</f>
        <v>A14</v>
      </c>
      <c r="J40" s="135"/>
      <c r="K40" s="179"/>
      <c r="L40" s="196"/>
      <c r="M40" s="4"/>
      <c r="N40" s="4"/>
      <c r="O40" s="4"/>
      <c r="P40" s="4"/>
      <c r="Q40" s="4"/>
      <c r="R40" s="61"/>
      <c r="T40" s="1" t="str">
        <f t="shared" si="4"/>
        <v>H3</v>
      </c>
      <c r="U40" s="3" t="str">
        <f t="shared" si="4"/>
        <v>城内キッズコルツ</v>
      </c>
    </row>
    <row r="41" spans="2:21" ht="27.75" customHeight="1" x14ac:dyDescent="0.15">
      <c r="K41" s="134"/>
      <c r="L41" s="180"/>
      <c r="M41" s="179"/>
      <c r="N41" s="4"/>
      <c r="O41" s="4"/>
      <c r="P41" s="4"/>
      <c r="T41" s="1" t="str">
        <f t="shared" si="4"/>
        <v>H4</v>
      </c>
      <c r="U41" s="3" t="str">
        <f t="shared" si="4"/>
        <v>スーパー長野キッズ</v>
      </c>
    </row>
    <row r="42" spans="2:21" ht="27.75" customHeight="1" x14ac:dyDescent="0.15">
      <c r="K42" s="399"/>
      <c r="L42" s="399"/>
      <c r="M42" s="4"/>
      <c r="N42" s="4"/>
      <c r="O42" s="4"/>
      <c r="P42" s="4"/>
      <c r="T42" s="1" t="str">
        <f t="shared" si="4"/>
        <v>H5</v>
      </c>
      <c r="U42" s="3" t="str">
        <f t="shared" si="4"/>
        <v>FUJIミラクルソゲキッズ</v>
      </c>
    </row>
    <row r="43" spans="2:21" ht="27.75" customHeight="1" x14ac:dyDescent="0.15">
      <c r="K43" s="4"/>
      <c r="L43" s="196"/>
      <c r="M43" s="4"/>
      <c r="N43" s="4"/>
      <c r="O43" s="4"/>
      <c r="P43" s="4"/>
      <c r="T43" s="1" t="str">
        <f t="shared" si="4"/>
        <v>H6</v>
      </c>
      <c r="U43" s="3" t="str">
        <f t="shared" si="4"/>
        <v>ちゃっきり一番kids</v>
      </c>
    </row>
    <row r="44" spans="2:21" ht="27.75" customHeight="1" x14ac:dyDescent="0.15">
      <c r="K44" s="4"/>
      <c r="L44" s="195"/>
      <c r="M44" s="179"/>
      <c r="N44" s="4"/>
      <c r="O44" s="4"/>
      <c r="P44" s="4"/>
      <c r="T44" s="1" t="str">
        <f t="shared" si="4"/>
        <v>H7</v>
      </c>
      <c r="U44" s="3" t="str">
        <f t="shared" si="4"/>
        <v>社会保険パピィB</v>
      </c>
    </row>
    <row r="45" spans="2:21" ht="27.75" customHeight="1" x14ac:dyDescent="0.15">
      <c r="K45" s="4"/>
      <c r="L45" s="195"/>
      <c r="M45" s="179"/>
      <c r="N45" s="179"/>
      <c r="O45" s="4"/>
      <c r="P45" s="4"/>
    </row>
    <row r="46" spans="2:21" ht="27.75" customHeight="1" x14ac:dyDescent="0.15">
      <c r="U46" s="235"/>
    </row>
    <row r="47" spans="2:21" ht="27.75" customHeight="1" x14ac:dyDescent="0.15">
      <c r="U47" s="235"/>
    </row>
    <row r="48" spans="2:21" ht="27.75" customHeight="1" x14ac:dyDescent="0.15">
      <c r="U48" s="235"/>
    </row>
    <row r="49" spans="21:21" ht="27.75" customHeight="1" x14ac:dyDescent="0.15">
      <c r="U49" s="235"/>
    </row>
    <row r="50" spans="21:21" ht="27.75" customHeight="1" x14ac:dyDescent="0.15"/>
    <row r="51" spans="21:21" ht="27.75" customHeight="1" x14ac:dyDescent="0.15"/>
    <row r="52" spans="21:21" ht="27.75" customHeight="1" x14ac:dyDescent="0.15"/>
    <row r="53" spans="21:21" ht="27.75" customHeight="1" x14ac:dyDescent="0.15"/>
    <row r="54" spans="21:21" ht="27.75" customHeight="1" x14ac:dyDescent="0.15"/>
    <row r="55" spans="21:21" ht="19.5" customHeight="1" x14ac:dyDescent="0.15"/>
    <row r="56" spans="21:21" ht="19.5" customHeight="1" x14ac:dyDescent="0.15"/>
    <row r="57" spans="21:21" ht="19.5" customHeight="1" x14ac:dyDescent="0.15"/>
    <row r="58" spans="21:21" ht="19.5" customHeight="1" x14ac:dyDescent="0.15"/>
    <row r="59" spans="21:21" ht="19.5" customHeight="1" x14ac:dyDescent="0.15"/>
    <row r="60" spans="21:21" ht="19.5" customHeight="1" x14ac:dyDescent="0.15"/>
    <row r="61" spans="21:21" ht="19.5" customHeight="1" x14ac:dyDescent="0.15"/>
    <row r="62" spans="21:21" ht="19.5" customHeight="1" x14ac:dyDescent="0.15"/>
  </sheetData>
  <mergeCells count="12">
    <mergeCell ref="B5:C5"/>
    <mergeCell ref="B11:C11"/>
    <mergeCell ref="B26:C26"/>
    <mergeCell ref="K26:L26"/>
    <mergeCell ref="O2:Q2"/>
    <mergeCell ref="K11:L11"/>
    <mergeCell ref="K5:L5"/>
    <mergeCell ref="K33:L33"/>
    <mergeCell ref="K42:L42"/>
    <mergeCell ref="B19:C19"/>
    <mergeCell ref="K19:L19"/>
    <mergeCell ref="B33:C33"/>
  </mergeCells>
  <phoneticPr fontId="2"/>
  <printOptions horizontalCentered="1"/>
  <pageMargins left="0.39370078740157483" right="0.39370078740157483" top="0.59055118110236227" bottom="0.39370078740157483" header="0.51181102362204722" footer="0.51181102362204722"/>
  <pageSetup paperSize="9" scale="65" orientation="portrait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BD58"/>
  <sheetViews>
    <sheetView tabSelected="1" view="pageBreakPreview" zoomScale="50" zoomScaleNormal="60" zoomScaleSheetLayoutView="50" workbookViewId="0">
      <pane ySplit="4" topLeftCell="A5" activePane="bottomLeft" state="frozen"/>
      <selection activeCell="BB31" sqref="BB31:BC31"/>
      <selection pane="bottomLeft" activeCell="BB31" sqref="BB31:BC31"/>
    </sheetView>
  </sheetViews>
  <sheetFormatPr defaultRowHeight="14.25" x14ac:dyDescent="0.15"/>
  <cols>
    <col min="1" max="1" width="8.875" style="7" bestFit="1" customWidth="1"/>
    <col min="2" max="2" width="7.75" style="8" customWidth="1"/>
    <col min="3" max="3" width="5.875" style="9" customWidth="1"/>
    <col min="4" max="4" width="38.625" style="7" customWidth="1"/>
    <col min="5" max="5" width="6.75" style="8" customWidth="1"/>
    <col min="6" max="6" width="4.125" style="8" customWidth="1"/>
    <col min="7" max="7" width="6.75" style="8" customWidth="1"/>
    <col min="8" max="8" width="5.875" style="8" customWidth="1"/>
    <col min="9" max="9" width="38.625" style="7" customWidth="1"/>
    <col min="10" max="10" width="5.875" style="9" customWidth="1"/>
    <col min="11" max="11" width="38.625" style="7" customWidth="1"/>
    <col min="12" max="12" width="6.75" style="8" customWidth="1"/>
    <col min="13" max="13" width="4.125" style="7" customWidth="1"/>
    <col min="14" max="14" width="6.75" style="8" customWidth="1"/>
    <col min="15" max="15" width="5.875" style="9" customWidth="1"/>
    <col min="16" max="16" width="38.625" style="7" customWidth="1"/>
    <col min="17" max="17" width="5.875" style="9" customWidth="1"/>
    <col min="18" max="18" width="38.625" style="7" customWidth="1"/>
    <col min="19" max="19" width="6.75" style="8" customWidth="1"/>
    <col min="20" max="20" width="4.125" style="7" customWidth="1"/>
    <col min="21" max="21" width="6.75" style="8" customWidth="1"/>
    <col min="22" max="22" width="5.875" style="9" customWidth="1"/>
    <col min="23" max="23" width="38.625" style="7" customWidth="1"/>
    <col min="24" max="24" width="9.375" style="8" bestFit="1" customWidth="1"/>
    <col min="25" max="25" width="9.875" style="8" bestFit="1" customWidth="1"/>
    <col min="26" max="26" width="5.625" style="10" customWidth="1"/>
    <col min="27" max="28" width="4.25" style="10" customWidth="1"/>
    <col min="29" max="35" width="6" style="10" customWidth="1"/>
    <col min="36" max="36" width="6" style="16" customWidth="1"/>
    <col min="37" max="37" width="4.125" style="17" customWidth="1"/>
    <col min="38" max="38" width="4.125" style="18" customWidth="1"/>
    <col min="39" max="49" width="4.125" style="16" customWidth="1"/>
    <col min="50" max="50" width="4" style="10" customWidth="1"/>
    <col min="51" max="51" width="3.625" style="10" customWidth="1"/>
    <col min="52" max="53" width="3.5" style="10" customWidth="1"/>
    <col min="54" max="54" width="4.125" style="10" customWidth="1"/>
    <col min="55" max="56" width="3.625" style="10" customWidth="1"/>
    <col min="57" max="16384" width="9" style="10"/>
  </cols>
  <sheetData>
    <row r="1" spans="1:56" ht="33" customHeight="1" x14ac:dyDescent="0.15">
      <c r="A1" s="408" t="str">
        <f>予選組合せ!B2</f>
        <v>ＮＴＴ　docomoCUP・第２１回静岡県ドッジボール選手権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M1" s="15"/>
      <c r="N1" s="15"/>
      <c r="O1" s="36"/>
      <c r="Q1" s="60"/>
      <c r="R1" s="67"/>
      <c r="S1" s="60"/>
      <c r="T1" s="60"/>
      <c r="U1" s="60"/>
      <c r="V1" s="60"/>
      <c r="W1" s="407">
        <f>予選組合せ!O2</f>
        <v>42632</v>
      </c>
      <c r="X1" s="407"/>
      <c r="Y1" s="407"/>
    </row>
    <row r="2" spans="1:56" s="14" customFormat="1" ht="17.25" x14ac:dyDescent="0.15">
      <c r="A2" s="11"/>
      <c r="B2" s="12"/>
      <c r="C2" s="13"/>
      <c r="D2" s="11"/>
      <c r="E2" s="12"/>
      <c r="F2" s="12"/>
      <c r="G2" s="12"/>
      <c r="H2" s="12"/>
      <c r="I2" s="11"/>
      <c r="J2" s="13"/>
      <c r="K2" s="11"/>
      <c r="L2" s="12"/>
      <c r="M2" s="11"/>
      <c r="N2" s="12"/>
      <c r="O2" s="13"/>
      <c r="P2" s="11"/>
      <c r="Q2" s="13"/>
      <c r="R2" s="11"/>
      <c r="S2" s="12"/>
      <c r="T2" s="11"/>
      <c r="U2" s="12"/>
      <c r="V2" s="13"/>
      <c r="W2" s="11"/>
      <c r="X2" s="12"/>
      <c r="Y2" s="12"/>
      <c r="AJ2" s="19"/>
      <c r="AK2" s="20"/>
      <c r="AL2" s="21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</row>
    <row r="3" spans="1:56" s="94" customFormat="1" ht="39" customHeight="1" x14ac:dyDescent="0.15">
      <c r="A3" s="404" t="s">
        <v>545</v>
      </c>
      <c r="B3" s="404"/>
      <c r="C3" s="716" t="s">
        <v>28</v>
      </c>
      <c r="D3" s="716"/>
      <c r="E3" s="716"/>
      <c r="F3" s="716"/>
      <c r="G3" s="716"/>
      <c r="H3" s="716"/>
      <c r="I3" s="716"/>
      <c r="J3" s="405" t="s">
        <v>29</v>
      </c>
      <c r="K3" s="405"/>
      <c r="L3" s="405"/>
      <c r="M3" s="405"/>
      <c r="N3" s="405"/>
      <c r="O3" s="405"/>
      <c r="P3" s="405"/>
      <c r="Q3" s="406" t="s">
        <v>30</v>
      </c>
      <c r="R3" s="406"/>
      <c r="S3" s="406"/>
      <c r="T3" s="406"/>
      <c r="U3" s="406"/>
      <c r="V3" s="406"/>
      <c r="W3" s="406"/>
      <c r="X3" s="404"/>
      <c r="Y3" s="404"/>
      <c r="AA3" s="95"/>
      <c r="AJ3" s="96"/>
      <c r="AK3" s="97"/>
      <c r="AL3" s="98"/>
      <c r="AM3" s="96"/>
      <c r="AN3" s="96"/>
      <c r="AO3" s="96"/>
      <c r="AP3" s="96"/>
      <c r="AQ3" s="96"/>
      <c r="AR3" s="96"/>
      <c r="AS3" s="96"/>
      <c r="AT3" s="96"/>
      <c r="AU3" s="96"/>
      <c r="AV3" s="96"/>
      <c r="AW3" s="96"/>
    </row>
    <row r="4" spans="1:56" s="97" customFormat="1" ht="39" customHeight="1" x14ac:dyDescent="0.15">
      <c r="A4" s="93" t="s">
        <v>12</v>
      </c>
      <c r="B4" s="93" t="s">
        <v>13</v>
      </c>
      <c r="C4" s="409" t="s">
        <v>14</v>
      </c>
      <c r="D4" s="409"/>
      <c r="E4" s="409" t="s">
        <v>15</v>
      </c>
      <c r="F4" s="409"/>
      <c r="G4" s="409"/>
      <c r="H4" s="409" t="s">
        <v>14</v>
      </c>
      <c r="I4" s="409"/>
      <c r="J4" s="409" t="s">
        <v>14</v>
      </c>
      <c r="K4" s="409"/>
      <c r="L4" s="409" t="s">
        <v>15</v>
      </c>
      <c r="M4" s="409"/>
      <c r="N4" s="409"/>
      <c r="O4" s="409" t="s">
        <v>14</v>
      </c>
      <c r="P4" s="409"/>
      <c r="Q4" s="409" t="s">
        <v>14</v>
      </c>
      <c r="R4" s="409"/>
      <c r="S4" s="409" t="s">
        <v>15</v>
      </c>
      <c r="T4" s="409"/>
      <c r="U4" s="409"/>
      <c r="V4" s="409" t="s">
        <v>14</v>
      </c>
      <c r="W4" s="409"/>
      <c r="X4" s="93" t="s">
        <v>13</v>
      </c>
      <c r="Y4" s="93" t="s">
        <v>12</v>
      </c>
      <c r="AA4" s="422"/>
      <c r="AB4" s="422"/>
      <c r="AC4" s="423"/>
      <c r="AD4" s="423"/>
      <c r="AE4" s="421"/>
      <c r="AF4" s="421"/>
      <c r="AL4" s="98"/>
    </row>
    <row r="5" spans="1:56" s="96" customFormat="1" ht="39" customHeight="1" x14ac:dyDescent="0.15">
      <c r="A5" s="93">
        <v>1</v>
      </c>
      <c r="B5" s="99">
        <f>組合せ!C4</f>
        <v>0.40972222222222227</v>
      </c>
      <c r="C5" s="368" t="str">
        <f>組合せ!D4</f>
        <v>A1</v>
      </c>
      <c r="D5" s="100" t="str">
        <f>VLOOKUP(C5,予選組合せ!$T$6:$V$44,2,FALSE)</f>
        <v>ワンピース三島</v>
      </c>
      <c r="E5" s="366"/>
      <c r="F5" s="366" t="s">
        <v>16</v>
      </c>
      <c r="G5" s="366"/>
      <c r="H5" s="369" t="str">
        <f>組合せ!E4</f>
        <v>A2</v>
      </c>
      <c r="I5" s="100" t="str">
        <f>VLOOKUP(H5,予選組合せ!$T$6:$V$44,2,FALSE)</f>
        <v>浜松believe.1</v>
      </c>
      <c r="J5" s="368" t="str">
        <f>組合せ!F4</f>
        <v>B1</v>
      </c>
      <c r="K5" s="100" t="str">
        <f>VLOOKUP(J5,予選組合せ!$T$6:$V$44,2,FALSE)</f>
        <v>焼津フェニックス</v>
      </c>
      <c r="L5" s="366"/>
      <c r="M5" s="366" t="s">
        <v>16</v>
      </c>
      <c r="N5" s="366"/>
      <c r="O5" s="369" t="str">
        <f>組合せ!G4</f>
        <v>B2</v>
      </c>
      <c r="P5" s="100" t="str">
        <f>VLOOKUP(O5,予選組合せ!$T$6:$V$44,2,FALSE)</f>
        <v>リトル☆スターズ</v>
      </c>
      <c r="Q5" s="368" t="str">
        <f>組合せ!H4</f>
        <v>H1</v>
      </c>
      <c r="R5" s="100" t="str">
        <f>VLOOKUP(Q5,予選組合せ!$T$6:$V$44,2,FALSE)</f>
        <v>広幡ドッジキッズリトル</v>
      </c>
      <c r="S5" s="366"/>
      <c r="T5" s="366" t="s">
        <v>16</v>
      </c>
      <c r="U5" s="366"/>
      <c r="V5" s="369" t="str">
        <f>組合せ!I4</f>
        <v>H2</v>
      </c>
      <c r="W5" s="100" t="str">
        <f>VLOOKUP(V5,予選組合せ!$T$6:$V$44,2,FALSE)</f>
        <v>龍池舎きっず</v>
      </c>
      <c r="X5" s="99">
        <f>B5</f>
        <v>0.40972222222222227</v>
      </c>
      <c r="Y5" s="93">
        <f t="shared" ref="Y5:Y25" si="0">A5</f>
        <v>1</v>
      </c>
      <c r="AC5" s="97"/>
      <c r="AT5" s="101"/>
      <c r="AU5" s="101"/>
      <c r="AX5" s="157"/>
      <c r="AY5" s="157"/>
      <c r="BC5" s="157"/>
      <c r="BD5" s="157"/>
    </row>
    <row r="6" spans="1:56" s="96" customFormat="1" ht="39" customHeight="1" x14ac:dyDescent="0.15">
      <c r="A6" s="93">
        <v>2</v>
      </c>
      <c r="B6" s="99">
        <f>組合せ!C5</f>
        <v>0.41597222222222219</v>
      </c>
      <c r="C6" s="368" t="str">
        <f>組合せ!D5</f>
        <v>A3</v>
      </c>
      <c r="D6" s="100" t="str">
        <f>VLOOKUP(C6,予選組合せ!$T$6:$V$44,2,FALSE)</f>
        <v>函南勇楽会・い組</v>
      </c>
      <c r="E6" s="366"/>
      <c r="F6" s="366" t="s">
        <v>16</v>
      </c>
      <c r="G6" s="366"/>
      <c r="H6" s="369" t="str">
        <f>組合せ!E5</f>
        <v>A4</v>
      </c>
      <c r="I6" s="100" t="str">
        <f>VLOOKUP(H6,予選組合せ!$T$6:$V$44,2,FALSE)</f>
        <v>マジカルキッズ</v>
      </c>
      <c r="J6" s="368" t="str">
        <f>組合せ!F5</f>
        <v>B3</v>
      </c>
      <c r="K6" s="100" t="str">
        <f>VLOOKUP(J6,予選組合せ!$T$6:$V$44,2,FALSE)</f>
        <v>三島☆金狼</v>
      </c>
      <c r="L6" s="366"/>
      <c r="M6" s="366" t="s">
        <v>16</v>
      </c>
      <c r="N6" s="366"/>
      <c r="O6" s="369" t="str">
        <f>組合せ!G5</f>
        <v>B4</v>
      </c>
      <c r="P6" s="100" t="str">
        <f>VLOOKUP(O6,予選組合せ!$T$6:$V$44,2,FALSE)</f>
        <v>広幡ドッジキッズ</v>
      </c>
      <c r="Q6" s="368" t="str">
        <f>組合せ!H5</f>
        <v>H3</v>
      </c>
      <c r="R6" s="100" t="str">
        <f>VLOOKUP(Q6,予選組合せ!$T$6:$V$44,2,FALSE)</f>
        <v>城内キッズコルツ</v>
      </c>
      <c r="S6" s="366"/>
      <c r="T6" s="366" t="s">
        <v>16</v>
      </c>
      <c r="U6" s="366"/>
      <c r="V6" s="369" t="str">
        <f>組合せ!I5</f>
        <v>H4</v>
      </c>
      <c r="W6" s="100" t="str">
        <f>VLOOKUP(V6,予選組合せ!$T$6:$V$44,2,FALSE)</f>
        <v>スーパー長野キッズ</v>
      </c>
      <c r="X6" s="99">
        <f t="shared" ref="X6:X22" si="1">B6</f>
        <v>0.41597222222222219</v>
      </c>
      <c r="Y6" s="93">
        <f t="shared" si="0"/>
        <v>2</v>
      </c>
      <c r="Z6" s="102"/>
      <c r="AC6" s="97"/>
      <c r="AT6" s="101"/>
      <c r="AU6" s="101"/>
      <c r="AX6" s="157"/>
      <c r="AY6" s="157"/>
      <c r="BC6" s="157"/>
      <c r="BD6" s="157"/>
    </row>
    <row r="7" spans="1:56" s="96" customFormat="1" ht="39" customHeight="1" x14ac:dyDescent="0.15">
      <c r="A7" s="93">
        <v>3</v>
      </c>
      <c r="B7" s="99">
        <f>組合せ!C6</f>
        <v>0.422222222222222</v>
      </c>
      <c r="C7" s="368" t="str">
        <f>組合せ!D6</f>
        <v>C1</v>
      </c>
      <c r="D7" s="100" t="str">
        <f>VLOOKUP(C7,予選組合せ!$T$6:$V$44,2,FALSE)</f>
        <v>龍　池　舎</v>
      </c>
      <c r="E7" s="366"/>
      <c r="F7" s="366" t="s">
        <v>16</v>
      </c>
      <c r="G7" s="366"/>
      <c r="H7" s="369" t="str">
        <f>組合せ!E6</f>
        <v>C2</v>
      </c>
      <c r="I7" s="100" t="str">
        <f>VLOOKUP(H7,予選組合せ!$T$6:$V$44,2,FALSE)</f>
        <v>FUJIミラクルキッズ</v>
      </c>
      <c r="J7" s="368" t="str">
        <f>組合せ!F6</f>
        <v>D1</v>
      </c>
      <c r="K7" s="100" t="str">
        <f>VLOOKUP(J7,予選組合せ!$T$6:$V$44,2,FALSE)</f>
        <v>ブーメラン</v>
      </c>
      <c r="L7" s="366"/>
      <c r="M7" s="366" t="s">
        <v>16</v>
      </c>
      <c r="N7" s="366"/>
      <c r="O7" s="369" t="str">
        <f>組合せ!G6</f>
        <v>D2</v>
      </c>
      <c r="P7" s="100" t="str">
        <f>VLOOKUP(O7,予選組合せ!$T$6:$V$44,2,FALSE)</f>
        <v>ちゃっきり一番</v>
      </c>
      <c r="Q7" s="368" t="str">
        <f>組合せ!H6</f>
        <v>H5</v>
      </c>
      <c r="R7" s="100" t="str">
        <f>VLOOKUP(Q7,予選組合せ!$T$6:$V$44,2,FALSE)</f>
        <v>FUJIミラクルソゲキッズ</v>
      </c>
      <c r="S7" s="366"/>
      <c r="T7" s="366" t="s">
        <v>16</v>
      </c>
      <c r="U7" s="366"/>
      <c r="V7" s="369" t="str">
        <f>組合せ!I6</f>
        <v>H7</v>
      </c>
      <c r="W7" s="100" t="str">
        <f>VLOOKUP(V7,予選組合せ!$T$6:$V$44,2,FALSE)</f>
        <v>社会保険パピィB</v>
      </c>
      <c r="X7" s="99">
        <f t="shared" si="1"/>
        <v>0.422222222222222</v>
      </c>
      <c r="Y7" s="93">
        <f t="shared" si="0"/>
        <v>3</v>
      </c>
      <c r="Z7" s="102"/>
      <c r="AC7" s="97"/>
      <c r="AF7" s="101"/>
      <c r="AX7" s="157"/>
      <c r="AY7" s="157"/>
      <c r="BC7" s="157"/>
      <c r="BD7" s="157"/>
    </row>
    <row r="8" spans="1:56" s="96" customFormat="1" ht="39" customHeight="1" x14ac:dyDescent="0.15">
      <c r="A8" s="93">
        <v>4</v>
      </c>
      <c r="B8" s="99">
        <f>組合せ!C7</f>
        <v>0.42847222222222198</v>
      </c>
      <c r="C8" s="368" t="str">
        <f>組合せ!D7</f>
        <v>C3</v>
      </c>
      <c r="D8" s="100" t="str">
        <f>VLOOKUP(C8,予選組合せ!$T$6:$V$44,2,FALSE)</f>
        <v>城内キッズ</v>
      </c>
      <c r="E8" s="366"/>
      <c r="F8" s="366" t="s">
        <v>16</v>
      </c>
      <c r="G8" s="366"/>
      <c r="H8" s="369" t="str">
        <f>組合せ!E7</f>
        <v>C4</v>
      </c>
      <c r="I8" s="100" t="str">
        <f>VLOOKUP(H8,予選組合せ!$T$6:$V$44,2,FALSE)</f>
        <v>社会保険ドラゴンズ</v>
      </c>
      <c r="J8" s="368" t="str">
        <f>組合せ!F7</f>
        <v>D3</v>
      </c>
      <c r="K8" s="100" t="str">
        <f>VLOOKUP(J8,予選組合せ!$T$6:$V$44,2,FALSE)</f>
        <v>スーパー長野</v>
      </c>
      <c r="L8" s="366"/>
      <c r="M8" s="366" t="s">
        <v>16</v>
      </c>
      <c r="N8" s="366"/>
      <c r="O8" s="369" t="str">
        <f>組合せ!G7</f>
        <v>D4</v>
      </c>
      <c r="P8" s="100" t="str">
        <f>VLOOKUP(O8,予選組合せ!$T$6:$V$44,2,FALSE)</f>
        <v>駒越ドラゴンズ</v>
      </c>
      <c r="Q8" s="368" t="str">
        <f>組合せ!H7</f>
        <v>H1</v>
      </c>
      <c r="R8" s="100" t="str">
        <f>VLOOKUP(Q8,予選組合せ!$T$6:$V$44,2,FALSE)</f>
        <v>広幡ドッジキッズリトル</v>
      </c>
      <c r="S8" s="366"/>
      <c r="T8" s="366" t="s">
        <v>16</v>
      </c>
      <c r="U8" s="366"/>
      <c r="V8" s="369" t="str">
        <f>組合せ!I7</f>
        <v>H6</v>
      </c>
      <c r="W8" s="100" t="str">
        <f>VLOOKUP(V8,予選組合せ!$T$6:$V$44,2,FALSE)</f>
        <v>ちゃっきり一番kids</v>
      </c>
      <c r="X8" s="99">
        <f t="shared" si="1"/>
        <v>0.42847222222222198</v>
      </c>
      <c r="Y8" s="93">
        <f t="shared" si="0"/>
        <v>4</v>
      </c>
      <c r="AC8" s="97"/>
      <c r="AF8" s="101"/>
      <c r="AX8" s="157"/>
      <c r="AY8" s="157"/>
      <c r="BC8" s="157"/>
      <c r="BD8" s="157"/>
    </row>
    <row r="9" spans="1:56" s="96" customFormat="1" ht="39" customHeight="1" x14ac:dyDescent="0.15">
      <c r="A9" s="93">
        <v>5</v>
      </c>
      <c r="B9" s="99">
        <f>組合せ!C8</f>
        <v>0.43472222222222201</v>
      </c>
      <c r="C9" s="368" t="str">
        <f>組合せ!D8</f>
        <v>E1</v>
      </c>
      <c r="D9" s="100" t="str">
        <f>VLOOKUP(C9,予選組合せ!$T$6:$V$44,2,FALSE)</f>
        <v>龍池舎じゅにあA</v>
      </c>
      <c r="E9" s="366"/>
      <c r="F9" s="366" t="s">
        <v>16</v>
      </c>
      <c r="G9" s="366"/>
      <c r="H9" s="369" t="str">
        <f>組合せ!E8</f>
        <v>E2</v>
      </c>
      <c r="I9" s="100" t="str">
        <f>VLOOKUP(H9,予選組合せ!$T$6:$V$44,2,FALSE)</f>
        <v>函南勇楽会・よ組</v>
      </c>
      <c r="J9" s="368" t="str">
        <f>組合せ!F8</f>
        <v>F1</v>
      </c>
      <c r="K9" s="100" t="str">
        <f>VLOOKUP(J9,予選組合せ!$T$6:$V$44,2,FALSE)</f>
        <v>ブーメラン　X</v>
      </c>
      <c r="L9" s="366"/>
      <c r="M9" s="366" t="s">
        <v>16</v>
      </c>
      <c r="N9" s="366"/>
      <c r="O9" s="369" t="str">
        <f>組合せ!G8</f>
        <v>F2</v>
      </c>
      <c r="P9" s="100" t="str">
        <f>VLOOKUP(O9,予選組合せ!$T$6:$V$44,2,FALSE)</f>
        <v>ハリケーンキッズ三島Jr</v>
      </c>
      <c r="Q9" s="368" t="str">
        <f>組合せ!H8</f>
        <v>G1</v>
      </c>
      <c r="R9" s="100" t="str">
        <f>VLOOKUP(Q9,予選組合せ!$T$6:$V$44,2,FALSE)</f>
        <v>gold wolf ジュニア</v>
      </c>
      <c r="S9" s="366"/>
      <c r="T9" s="366" t="s">
        <v>16</v>
      </c>
      <c r="U9" s="366"/>
      <c r="V9" s="369" t="str">
        <f>組合せ!I8</f>
        <v>G2</v>
      </c>
      <c r="W9" s="100" t="str">
        <f>VLOOKUP(V9,予選組合せ!$T$6:$V$44,2,FALSE)</f>
        <v>FUJIミラクルキッズJr.</v>
      </c>
      <c r="X9" s="99">
        <f t="shared" si="1"/>
        <v>0.43472222222222201</v>
      </c>
      <c r="Y9" s="93">
        <f t="shared" si="0"/>
        <v>5</v>
      </c>
      <c r="Z9" s="97"/>
      <c r="AC9" s="97"/>
      <c r="AT9" s="101"/>
      <c r="AU9" s="101"/>
      <c r="AX9" s="157"/>
      <c r="AY9" s="157"/>
      <c r="BC9" s="157"/>
      <c r="BD9" s="157"/>
    </row>
    <row r="10" spans="1:56" s="96" customFormat="1" ht="39" customHeight="1" x14ac:dyDescent="0.15">
      <c r="A10" s="93">
        <v>6</v>
      </c>
      <c r="B10" s="99">
        <f>組合せ!C9</f>
        <v>0.44097222222222199</v>
      </c>
      <c r="C10" s="368" t="str">
        <f>組合せ!D9</f>
        <v>E3</v>
      </c>
      <c r="D10" s="100" t="str">
        <f>VLOOKUP(C10,予選組合せ!$T$6:$V$44,2,FALSE)</f>
        <v>城内キッズジュニア</v>
      </c>
      <c r="E10" s="366"/>
      <c r="F10" s="366" t="s">
        <v>16</v>
      </c>
      <c r="G10" s="366"/>
      <c r="H10" s="369" t="str">
        <f>組合せ!E9</f>
        <v>E4</v>
      </c>
      <c r="I10" s="100" t="str">
        <f>VLOOKUP(H10,予選組合せ!$T$6:$V$44,2,FALSE)</f>
        <v>ちゃっきり一番Jr.</v>
      </c>
      <c r="J10" s="368" t="str">
        <f>組合せ!F9</f>
        <v>F3</v>
      </c>
      <c r="K10" s="100" t="str">
        <f>VLOOKUP(J10,予選組合せ!$T$6:$V$44,2,FALSE)</f>
        <v>龍池舎じゅにあB</v>
      </c>
      <c r="L10" s="366"/>
      <c r="M10" s="366" t="s">
        <v>16</v>
      </c>
      <c r="N10" s="366"/>
      <c r="O10" s="369" t="str">
        <f>組合せ!G9</f>
        <v>F4</v>
      </c>
      <c r="P10" s="100" t="str">
        <f>VLOOKUP(O10,予選組合せ!$T$6:$V$44,2,FALSE)</f>
        <v>リトル☆スターズJr</v>
      </c>
      <c r="Q10" s="368" t="str">
        <f>組合せ!H9</f>
        <v>G3</v>
      </c>
      <c r="R10" s="100" t="str">
        <f>VLOOKUP(Q10,予選組合せ!$T$6:$V$44,2,FALSE)</f>
        <v>ワンピース三島J</v>
      </c>
      <c r="S10" s="366"/>
      <c r="T10" s="366"/>
      <c r="U10" s="366"/>
      <c r="V10" s="369" t="str">
        <f>組合せ!I9</f>
        <v>G4</v>
      </c>
      <c r="W10" s="100" t="str">
        <f>VLOOKUP(V10,予選組合せ!$T$6:$V$44,2,FALSE)</f>
        <v>スーパー長野Jr</v>
      </c>
      <c r="X10" s="99">
        <f t="shared" si="1"/>
        <v>0.44097222222222199</v>
      </c>
      <c r="Y10" s="93">
        <f t="shared" si="0"/>
        <v>6</v>
      </c>
      <c r="AC10" s="97"/>
      <c r="AT10" s="101"/>
      <c r="AU10" s="101"/>
      <c r="AX10" s="157"/>
      <c r="AY10" s="157"/>
      <c r="BC10" s="157"/>
      <c r="BD10" s="157"/>
    </row>
    <row r="11" spans="1:56" s="96" customFormat="1" ht="39" customHeight="1" x14ac:dyDescent="0.15">
      <c r="A11" s="93">
        <v>7</v>
      </c>
      <c r="B11" s="99">
        <f>組合せ!C10</f>
        <v>0.44722222222222202</v>
      </c>
      <c r="C11" s="368" t="str">
        <f>組合せ!D10</f>
        <v>B1</v>
      </c>
      <c r="D11" s="100" t="str">
        <f>VLOOKUP(C11,予選組合せ!$T$6:$V$44,2,FALSE)</f>
        <v>焼津フェニックス</v>
      </c>
      <c r="E11" s="366"/>
      <c r="F11" s="366" t="s">
        <v>16</v>
      </c>
      <c r="G11" s="366"/>
      <c r="H11" s="369" t="str">
        <f>組合せ!E10</f>
        <v>B3</v>
      </c>
      <c r="I11" s="100" t="str">
        <f>VLOOKUP(H11,予選組合せ!$T$6:$V$44,2,FALSE)</f>
        <v>三島☆金狼</v>
      </c>
      <c r="J11" s="368" t="str">
        <f>組合せ!F10</f>
        <v>H2</v>
      </c>
      <c r="K11" s="100" t="str">
        <f>VLOOKUP(J11,予選組合せ!$T$6:$V$44,2,FALSE)</f>
        <v>龍池舎きっず</v>
      </c>
      <c r="L11" s="366"/>
      <c r="M11" s="366" t="s">
        <v>16</v>
      </c>
      <c r="N11" s="366"/>
      <c r="O11" s="369" t="str">
        <f>組合せ!G10</f>
        <v>H7</v>
      </c>
      <c r="P11" s="100" t="str">
        <f>VLOOKUP(O11,予選組合せ!$T$6:$V$44,2,FALSE)</f>
        <v>社会保険パピィB</v>
      </c>
      <c r="Q11" s="368" t="str">
        <f>組合せ!H10</f>
        <v>A1</v>
      </c>
      <c r="R11" s="100" t="str">
        <f>VLOOKUP(Q11,予選組合せ!$T$6:$V$44,2,FALSE)</f>
        <v>ワンピース三島</v>
      </c>
      <c r="S11" s="366"/>
      <c r="T11" s="366" t="s">
        <v>16</v>
      </c>
      <c r="U11" s="366"/>
      <c r="V11" s="369" t="str">
        <f>組合せ!I10</f>
        <v>A3</v>
      </c>
      <c r="W11" s="100" t="str">
        <f>VLOOKUP(V11,予選組合せ!$T$6:$V$44,2,FALSE)</f>
        <v>函南勇楽会・い組</v>
      </c>
      <c r="X11" s="99">
        <f t="shared" si="1"/>
        <v>0.44722222222222202</v>
      </c>
      <c r="Y11" s="93">
        <f t="shared" si="0"/>
        <v>7</v>
      </c>
      <c r="AC11" s="97"/>
      <c r="AX11" s="157"/>
      <c r="AY11" s="157"/>
    </row>
    <row r="12" spans="1:56" s="96" customFormat="1" ht="39" customHeight="1" x14ac:dyDescent="0.15">
      <c r="A12" s="93">
        <v>8</v>
      </c>
      <c r="B12" s="99">
        <f>組合せ!C11</f>
        <v>0.453472222222222</v>
      </c>
      <c r="C12" s="368" t="str">
        <f>組合せ!D11</f>
        <v>B2</v>
      </c>
      <c r="D12" s="100" t="str">
        <f>VLOOKUP(C12,予選組合せ!$T$6:$V$44,2,FALSE)</f>
        <v>リトル☆スターズ</v>
      </c>
      <c r="E12" s="366"/>
      <c r="F12" s="366" t="s">
        <v>16</v>
      </c>
      <c r="G12" s="366"/>
      <c r="H12" s="369" t="str">
        <f>組合せ!E11</f>
        <v>B4</v>
      </c>
      <c r="I12" s="100" t="str">
        <f>VLOOKUP(H12,予選組合せ!$T$6:$V$44,2,FALSE)</f>
        <v>広幡ドッジキッズ</v>
      </c>
      <c r="J12" s="368" t="str">
        <f>組合せ!F11</f>
        <v>H4</v>
      </c>
      <c r="K12" s="100" t="str">
        <f>VLOOKUP(J12,予選組合せ!$T$6:$V$44,2,FALSE)</f>
        <v>スーパー長野キッズ</v>
      </c>
      <c r="L12" s="366"/>
      <c r="M12" s="366" t="s">
        <v>16</v>
      </c>
      <c r="N12" s="366"/>
      <c r="O12" s="369" t="str">
        <f>組合せ!G11</f>
        <v>H5</v>
      </c>
      <c r="P12" s="100" t="str">
        <f>VLOOKUP(O12,予選組合せ!$T$6:$V$44,2,FALSE)</f>
        <v>FUJIミラクルソゲキッズ</v>
      </c>
      <c r="Q12" s="368" t="str">
        <f>組合せ!H11</f>
        <v>A2</v>
      </c>
      <c r="R12" s="100" t="str">
        <f>VLOOKUP(Q12,予選組合せ!$T$6:$V$44,2,FALSE)</f>
        <v>浜松believe.1</v>
      </c>
      <c r="S12" s="366"/>
      <c r="T12" s="366" t="s">
        <v>16</v>
      </c>
      <c r="U12" s="366"/>
      <c r="V12" s="369" t="str">
        <f>組合せ!I11</f>
        <v>A4</v>
      </c>
      <c r="W12" s="100" t="str">
        <f>VLOOKUP(V12,予選組合せ!$T$6:$V$44,2,FALSE)</f>
        <v>マジカルキッズ</v>
      </c>
      <c r="X12" s="99">
        <f t="shared" si="1"/>
        <v>0.453472222222222</v>
      </c>
      <c r="Y12" s="93">
        <f t="shared" si="0"/>
        <v>8</v>
      </c>
      <c r="AC12" s="97"/>
      <c r="AX12" s="157"/>
      <c r="AY12" s="157"/>
    </row>
    <row r="13" spans="1:56" s="96" customFormat="1" ht="39" customHeight="1" x14ac:dyDescent="0.15">
      <c r="A13" s="93">
        <v>9</v>
      </c>
      <c r="B13" s="99">
        <f>組合せ!C12</f>
        <v>0.45972222222222198</v>
      </c>
      <c r="C13" s="368" t="str">
        <f>組合せ!D12</f>
        <v>G1</v>
      </c>
      <c r="D13" s="100" t="str">
        <f>VLOOKUP(C13,予選組合せ!$T$6:$V$44,2,FALSE)</f>
        <v>gold wolf ジュニア</v>
      </c>
      <c r="E13" s="366"/>
      <c r="F13" s="366" t="s">
        <v>16</v>
      </c>
      <c r="G13" s="366"/>
      <c r="H13" s="369" t="str">
        <f>組合せ!E12</f>
        <v>G3</v>
      </c>
      <c r="I13" s="100" t="str">
        <f>VLOOKUP(H13,予選組合せ!$T$6:$V$44,2,FALSE)</f>
        <v>ワンピース三島J</v>
      </c>
      <c r="J13" s="368" t="str">
        <f>組合せ!F12</f>
        <v>E1</v>
      </c>
      <c r="K13" s="100" t="str">
        <f>VLOOKUP(J13,予選組合せ!$T$6:$V$44,2,FALSE)</f>
        <v>龍池舎じゅにあA</v>
      </c>
      <c r="L13" s="366"/>
      <c r="M13" s="366" t="s">
        <v>16</v>
      </c>
      <c r="N13" s="366"/>
      <c r="O13" s="369" t="str">
        <f>組合せ!G12</f>
        <v>E5</v>
      </c>
      <c r="P13" s="100" t="str">
        <f>VLOOKUP(O13,予選組合せ!$T$6:$V$44,2,FALSE)</f>
        <v>三島☆金狼Jr</v>
      </c>
      <c r="Q13" s="368" t="str">
        <f>組合せ!H12</f>
        <v>F1</v>
      </c>
      <c r="R13" s="100" t="str">
        <f>VLOOKUP(Q13,予選組合せ!$T$6:$V$44,2,FALSE)</f>
        <v>ブーメラン　X</v>
      </c>
      <c r="S13" s="366"/>
      <c r="T13" s="366" t="s">
        <v>16</v>
      </c>
      <c r="U13" s="366"/>
      <c r="V13" s="369" t="str">
        <f>組合せ!I12</f>
        <v>F3</v>
      </c>
      <c r="W13" s="100" t="str">
        <f>VLOOKUP(V13,予選組合せ!$T$6:$V$44,2,FALSE)</f>
        <v>龍池舎じゅにあB</v>
      </c>
      <c r="X13" s="99">
        <f t="shared" si="1"/>
        <v>0.45972222222222198</v>
      </c>
      <c r="Y13" s="93">
        <f t="shared" si="0"/>
        <v>9</v>
      </c>
      <c r="AC13" s="97"/>
      <c r="AT13" s="101"/>
      <c r="AU13" s="101"/>
      <c r="AX13" s="157"/>
      <c r="AY13" s="157"/>
    </row>
    <row r="14" spans="1:56" s="96" customFormat="1" ht="39" customHeight="1" x14ac:dyDescent="0.15">
      <c r="A14" s="93">
        <v>10</v>
      </c>
      <c r="B14" s="99">
        <f>組合せ!C13</f>
        <v>0.46597222222222201</v>
      </c>
      <c r="C14" s="368" t="str">
        <f>組合せ!D13</f>
        <v>G2</v>
      </c>
      <c r="D14" s="100" t="str">
        <f>VLOOKUP(C14,予選組合せ!$T$6:$V$44,2,FALSE)</f>
        <v>FUJIミラクルキッズJr.</v>
      </c>
      <c r="E14" s="366"/>
      <c r="F14" s="366" t="s">
        <v>16</v>
      </c>
      <c r="G14" s="366"/>
      <c r="H14" s="369" t="str">
        <f>組合せ!E13</f>
        <v>G4</v>
      </c>
      <c r="I14" s="100" t="str">
        <f>VLOOKUP(H14,予選組合せ!$T$6:$V$44,2,FALSE)</f>
        <v>スーパー長野Jr</v>
      </c>
      <c r="J14" s="368" t="str">
        <f>組合せ!F13</f>
        <v>E2</v>
      </c>
      <c r="K14" s="100" t="str">
        <f>VLOOKUP(J14,予選組合せ!$T$6:$V$44,2,FALSE)</f>
        <v>函南勇楽会・よ組</v>
      </c>
      <c r="L14" s="366"/>
      <c r="M14" s="366" t="s">
        <v>16</v>
      </c>
      <c r="N14" s="366"/>
      <c r="O14" s="369" t="str">
        <f>組合せ!G13</f>
        <v>E3</v>
      </c>
      <c r="P14" s="100" t="str">
        <f>VLOOKUP(O14,予選組合せ!$T$6:$V$44,2,FALSE)</f>
        <v>城内キッズジュニア</v>
      </c>
      <c r="Q14" s="368" t="str">
        <f>組合せ!H13</f>
        <v>F2</v>
      </c>
      <c r="R14" s="100" t="str">
        <f>VLOOKUP(Q14,予選組合せ!$T$6:$V$44,2,FALSE)</f>
        <v>ハリケーンキッズ三島Jr</v>
      </c>
      <c r="S14" s="366"/>
      <c r="T14" s="366" t="s">
        <v>16</v>
      </c>
      <c r="U14" s="366"/>
      <c r="V14" s="369" t="str">
        <f>組合せ!I13</f>
        <v>F4</v>
      </c>
      <c r="W14" s="100" t="str">
        <f>VLOOKUP(V14,予選組合せ!$T$6:$V$44,2,FALSE)</f>
        <v>リトル☆スターズJr</v>
      </c>
      <c r="X14" s="99">
        <f t="shared" si="1"/>
        <v>0.46597222222222201</v>
      </c>
      <c r="Y14" s="93">
        <f t="shared" si="0"/>
        <v>10</v>
      </c>
      <c r="AC14" s="97"/>
      <c r="AT14" s="101"/>
      <c r="AU14" s="101"/>
      <c r="AX14" s="157"/>
      <c r="AY14" s="157"/>
    </row>
    <row r="15" spans="1:56" s="96" customFormat="1" ht="39" customHeight="1" x14ac:dyDescent="0.15">
      <c r="A15" s="93">
        <v>11</v>
      </c>
      <c r="B15" s="99">
        <f>組合せ!C14</f>
        <v>0.47222222222222099</v>
      </c>
      <c r="C15" s="368" t="str">
        <f>組合せ!D14</f>
        <v>D1</v>
      </c>
      <c r="D15" s="100" t="str">
        <f>VLOOKUP(C15,予選組合せ!$T$6:$V$44,2,FALSE)</f>
        <v>ブーメラン</v>
      </c>
      <c r="E15" s="366"/>
      <c r="F15" s="366" t="s">
        <v>16</v>
      </c>
      <c r="G15" s="366"/>
      <c r="H15" s="369" t="str">
        <f>組合せ!E14</f>
        <v>D3</v>
      </c>
      <c r="I15" s="100" t="str">
        <f>VLOOKUP(H15,予選組合せ!$T$6:$V$44,2,FALSE)</f>
        <v>スーパー長野</v>
      </c>
      <c r="J15" s="368" t="str">
        <f>組合せ!F14</f>
        <v>H1</v>
      </c>
      <c r="K15" s="100" t="str">
        <f>VLOOKUP(J15,予選組合せ!$T$6:$V$44,2,FALSE)</f>
        <v>広幡ドッジキッズリトル</v>
      </c>
      <c r="L15" s="366"/>
      <c r="M15" s="366" t="s">
        <v>16</v>
      </c>
      <c r="N15" s="366"/>
      <c r="O15" s="369" t="str">
        <f>組合せ!G14</f>
        <v>H3</v>
      </c>
      <c r="P15" s="100" t="str">
        <f>VLOOKUP(O15,予選組合せ!$T$6:$V$44,2,FALSE)</f>
        <v>城内キッズコルツ</v>
      </c>
      <c r="Q15" s="368" t="str">
        <f>組合せ!H14</f>
        <v>C1</v>
      </c>
      <c r="R15" s="100" t="str">
        <f>VLOOKUP(Q15,予選組合せ!$T$6:$V$44,2,FALSE)</f>
        <v>龍　池　舎</v>
      </c>
      <c r="S15" s="366"/>
      <c r="T15" s="366" t="s">
        <v>16</v>
      </c>
      <c r="U15" s="366"/>
      <c r="V15" s="369" t="str">
        <f>組合せ!I14</f>
        <v>C3</v>
      </c>
      <c r="W15" s="100" t="str">
        <f>VLOOKUP(V15,予選組合せ!$T$6:$V$44,2,FALSE)</f>
        <v>城内キッズ</v>
      </c>
      <c r="X15" s="99">
        <f t="shared" si="1"/>
        <v>0.47222222222222099</v>
      </c>
      <c r="Y15" s="93">
        <f t="shared" si="0"/>
        <v>11</v>
      </c>
      <c r="AA15" s="101"/>
      <c r="AB15" s="101"/>
      <c r="AC15" s="97"/>
    </row>
    <row r="16" spans="1:56" s="96" customFormat="1" ht="39" customHeight="1" x14ac:dyDescent="0.15">
      <c r="A16" s="93">
        <v>12</v>
      </c>
      <c r="B16" s="99">
        <f>組合せ!C15</f>
        <v>0.47847222222222102</v>
      </c>
      <c r="C16" s="368" t="str">
        <f>組合せ!D15</f>
        <v>D2</v>
      </c>
      <c r="D16" s="100" t="str">
        <f>VLOOKUP(C16,予選組合せ!$T$6:$V$44,2,FALSE)</f>
        <v>ちゃっきり一番</v>
      </c>
      <c r="E16" s="366"/>
      <c r="F16" s="366" t="s">
        <v>16</v>
      </c>
      <c r="G16" s="366"/>
      <c r="H16" s="369" t="str">
        <f>組合せ!E15</f>
        <v>D4</v>
      </c>
      <c r="I16" s="100" t="str">
        <f>VLOOKUP(H16,予選組合せ!$T$6:$V$44,2,FALSE)</f>
        <v>駒越ドラゴンズ</v>
      </c>
      <c r="J16" s="368" t="str">
        <f>組合せ!F15</f>
        <v>H2</v>
      </c>
      <c r="K16" s="100" t="str">
        <f>VLOOKUP(J16,予選組合せ!$T$6:$V$44,2,FALSE)</f>
        <v>龍池舎きっず</v>
      </c>
      <c r="L16" s="366"/>
      <c r="M16" s="366" t="s">
        <v>16</v>
      </c>
      <c r="N16" s="366"/>
      <c r="O16" s="369" t="str">
        <f>組合せ!G15</f>
        <v>H4</v>
      </c>
      <c r="P16" s="100" t="str">
        <f>VLOOKUP(O16,予選組合せ!$T$6:$V$44,2,FALSE)</f>
        <v>スーパー長野キッズ</v>
      </c>
      <c r="Q16" s="368" t="str">
        <f>組合せ!H15</f>
        <v>C2</v>
      </c>
      <c r="R16" s="100" t="str">
        <f>VLOOKUP(Q16,予選組合せ!$T$6:$V$44,2,FALSE)</f>
        <v>FUJIミラクルキッズ</v>
      </c>
      <c r="S16" s="366"/>
      <c r="T16" s="366" t="s">
        <v>16</v>
      </c>
      <c r="U16" s="366"/>
      <c r="V16" s="369" t="str">
        <f>組合せ!I15</f>
        <v>C4</v>
      </c>
      <c r="W16" s="100" t="str">
        <f>VLOOKUP(V16,予選組合せ!$T$6:$V$44,2,FALSE)</f>
        <v>社会保険ドラゴンズ</v>
      </c>
      <c r="X16" s="99">
        <f t="shared" si="1"/>
        <v>0.47847222222222102</v>
      </c>
      <c r="Y16" s="93">
        <f t="shared" si="0"/>
        <v>12</v>
      </c>
      <c r="AA16" s="101"/>
      <c r="AB16" s="101"/>
      <c r="AC16" s="97"/>
    </row>
    <row r="17" spans="1:49" s="96" customFormat="1" ht="39" customHeight="1" x14ac:dyDescent="0.15">
      <c r="A17" s="93">
        <v>13</v>
      </c>
      <c r="B17" s="99">
        <f>組合せ!C16</f>
        <v>0.484722222222221</v>
      </c>
      <c r="C17" s="436"/>
      <c r="D17" s="437"/>
      <c r="E17" s="437"/>
      <c r="F17" s="437"/>
      <c r="G17" s="437"/>
      <c r="H17" s="437"/>
      <c r="I17" s="438"/>
      <c r="J17" s="368" t="str">
        <f>組合せ!F16</f>
        <v>E2</v>
      </c>
      <c r="K17" s="100" t="str">
        <f>VLOOKUP(J17,予選組合せ!$T$6:$V$44,2,FALSE)</f>
        <v>函南勇楽会・よ組</v>
      </c>
      <c r="L17" s="366"/>
      <c r="M17" s="366" t="s">
        <v>16</v>
      </c>
      <c r="N17" s="366"/>
      <c r="O17" s="369" t="str">
        <f>組合せ!G16</f>
        <v>E5</v>
      </c>
      <c r="P17" s="100" t="str">
        <f>VLOOKUP(O17,予選組合せ!$T$6:$V$44,2,FALSE)</f>
        <v>三島☆金狼Jr</v>
      </c>
      <c r="Q17" s="368" t="str">
        <f>組合せ!H16</f>
        <v>E1</v>
      </c>
      <c r="R17" s="100" t="str">
        <f>VLOOKUP(Q17,予選組合せ!$T$6:$V$44,2,FALSE)</f>
        <v>龍池舎じゅにあA</v>
      </c>
      <c r="S17" s="366"/>
      <c r="T17" s="366" t="s">
        <v>16</v>
      </c>
      <c r="U17" s="366"/>
      <c r="V17" s="369" t="str">
        <f>組合せ!I16</f>
        <v>E4</v>
      </c>
      <c r="W17" s="100" t="str">
        <f>VLOOKUP(V17,予選組合せ!$T$6:$V$44,2,FALSE)</f>
        <v>ちゃっきり一番Jr.</v>
      </c>
      <c r="X17" s="99">
        <f t="shared" si="1"/>
        <v>0.484722222222221</v>
      </c>
      <c r="Y17" s="93">
        <f t="shared" si="0"/>
        <v>13</v>
      </c>
      <c r="AC17" s="97"/>
      <c r="AH17" s="101"/>
      <c r="AI17" s="101"/>
    </row>
    <row r="18" spans="1:49" s="96" customFormat="1" ht="39" customHeight="1" x14ac:dyDescent="0.15">
      <c r="A18" s="93">
        <v>14</v>
      </c>
      <c r="B18" s="99">
        <f>組合せ!C17</f>
        <v>0.49097222222222098</v>
      </c>
      <c r="C18" s="368" t="str">
        <f>組合せ!D17</f>
        <v>H6</v>
      </c>
      <c r="D18" s="100" t="str">
        <f>VLOOKUP(C18,予選組合せ!$T$6:$V$44,2,FALSE)</f>
        <v>ちゃっきり一番kids</v>
      </c>
      <c r="E18" s="366"/>
      <c r="F18" s="366" t="s">
        <v>16</v>
      </c>
      <c r="G18" s="366"/>
      <c r="H18" s="369" t="str">
        <f>組合せ!E17</f>
        <v>H7</v>
      </c>
      <c r="I18" s="100" t="str">
        <f>VLOOKUP(H18,予選組合せ!$T$6:$V$44,2,FALSE)</f>
        <v>社会保険パピィB</v>
      </c>
      <c r="J18" s="368" t="str">
        <f>組合せ!F17</f>
        <v>A1</v>
      </c>
      <c r="K18" s="100" t="str">
        <f>VLOOKUP(J18,予選組合せ!$T$6:$V$44,2,FALSE)</f>
        <v>ワンピース三島</v>
      </c>
      <c r="L18" s="366"/>
      <c r="M18" s="366" t="s">
        <v>16</v>
      </c>
      <c r="N18" s="366"/>
      <c r="O18" s="369" t="str">
        <f>組合せ!G17</f>
        <v>A4</v>
      </c>
      <c r="P18" s="100" t="str">
        <f>VLOOKUP(O18,予選組合せ!$T$6:$V$44,2,FALSE)</f>
        <v>マジカルキッズ</v>
      </c>
      <c r="Q18" s="368" t="str">
        <f>組合せ!H17</f>
        <v>B1</v>
      </c>
      <c r="R18" s="100" t="str">
        <f>VLOOKUP(Q18,予選組合せ!$T$6:$V$44,2,FALSE)</f>
        <v>焼津フェニックス</v>
      </c>
      <c r="S18" s="366"/>
      <c r="T18" s="366" t="s">
        <v>16</v>
      </c>
      <c r="U18" s="366"/>
      <c r="V18" s="369" t="str">
        <f>組合せ!I17</f>
        <v>B4</v>
      </c>
      <c r="W18" s="100" t="str">
        <f>VLOOKUP(V18,予選組合せ!$T$6:$V$44,2,FALSE)</f>
        <v>広幡ドッジキッズ</v>
      </c>
      <c r="X18" s="99">
        <f t="shared" si="1"/>
        <v>0.49097222222222098</v>
      </c>
      <c r="Y18" s="93">
        <f t="shared" si="0"/>
        <v>14</v>
      </c>
      <c r="AC18" s="97"/>
      <c r="AH18" s="101"/>
      <c r="AI18" s="101"/>
    </row>
    <row r="19" spans="1:49" s="96" customFormat="1" ht="39" customHeight="1" x14ac:dyDescent="0.15">
      <c r="A19" s="93">
        <v>15</v>
      </c>
      <c r="B19" s="99">
        <f>組合せ!C18</f>
        <v>0.49722222222222101</v>
      </c>
      <c r="C19" s="368" t="str">
        <f>組合せ!D18</f>
        <v>H1</v>
      </c>
      <c r="D19" s="100" t="str">
        <f>VLOOKUP(C19,予選組合せ!$T$6:$V$44,2,FALSE)</f>
        <v>広幡ドッジキッズリトル</v>
      </c>
      <c r="E19" s="366"/>
      <c r="F19" s="366" t="s">
        <v>16</v>
      </c>
      <c r="G19" s="366"/>
      <c r="H19" s="369" t="str">
        <f>組合せ!E18</f>
        <v>H5</v>
      </c>
      <c r="I19" s="100" t="str">
        <f>VLOOKUP(H19,予選組合せ!$T$6:$V$44,2,FALSE)</f>
        <v>FUJIミラクルソゲキッズ</v>
      </c>
      <c r="J19" s="368" t="str">
        <f>組合せ!F18</f>
        <v>A2</v>
      </c>
      <c r="K19" s="100" t="str">
        <f>VLOOKUP(J19,予選組合せ!$T$6:$V$44,2,FALSE)</f>
        <v>浜松believe.1</v>
      </c>
      <c r="L19" s="366"/>
      <c r="M19" s="366" t="s">
        <v>16</v>
      </c>
      <c r="N19" s="366"/>
      <c r="O19" s="369" t="str">
        <f>組合せ!G18</f>
        <v>A3</v>
      </c>
      <c r="P19" s="100" t="str">
        <f>VLOOKUP(O19,予選組合せ!$T$6:$V$44,2,FALSE)</f>
        <v>函南勇楽会・い組</v>
      </c>
      <c r="Q19" s="368" t="str">
        <f>組合せ!H18</f>
        <v>B2</v>
      </c>
      <c r="R19" s="100" t="str">
        <f>VLOOKUP(Q19,予選組合せ!$T$6:$V$44,2,FALSE)</f>
        <v>リトル☆スターズ</v>
      </c>
      <c r="S19" s="366"/>
      <c r="T19" s="366" t="s">
        <v>16</v>
      </c>
      <c r="U19" s="366"/>
      <c r="V19" s="369" t="str">
        <f>組合せ!I18</f>
        <v>B3</v>
      </c>
      <c r="W19" s="100" t="str">
        <f>VLOOKUP(V19,予選組合せ!$T$6:$V$44,2,FALSE)</f>
        <v>三島☆金狼</v>
      </c>
      <c r="X19" s="99">
        <f t="shared" si="1"/>
        <v>0.49722222222222101</v>
      </c>
      <c r="Y19" s="93">
        <f t="shared" si="0"/>
        <v>15</v>
      </c>
      <c r="AC19" s="97"/>
      <c r="AH19" s="101"/>
      <c r="AI19" s="101"/>
    </row>
    <row r="20" spans="1:49" s="96" customFormat="1" ht="39" customHeight="1" x14ac:dyDescent="0.15">
      <c r="A20" s="93">
        <v>16</v>
      </c>
      <c r="B20" s="99">
        <f>組合せ!C19</f>
        <v>0.50347222222222099</v>
      </c>
      <c r="C20" s="368" t="str">
        <f>組合せ!D19</f>
        <v>E1</v>
      </c>
      <c r="D20" s="100" t="str">
        <f>VLOOKUP(C20,予選組合せ!$T$6:$V$44,2,FALSE)</f>
        <v>龍池舎じゅにあA</v>
      </c>
      <c r="E20" s="366"/>
      <c r="F20" s="366" t="s">
        <v>16</v>
      </c>
      <c r="G20" s="366"/>
      <c r="H20" s="369" t="str">
        <f>組合せ!E19</f>
        <v>E3</v>
      </c>
      <c r="I20" s="100" t="str">
        <f>VLOOKUP(H20,予選組合せ!$T$6:$V$44,2,FALSE)</f>
        <v>城内キッズジュニア</v>
      </c>
      <c r="J20" s="368" t="str">
        <f>組合せ!F19</f>
        <v>F1</v>
      </c>
      <c r="K20" s="100" t="str">
        <f>VLOOKUP(J20,予選組合せ!$T$6:$V$44,2,FALSE)</f>
        <v>ブーメラン　X</v>
      </c>
      <c r="L20" s="366"/>
      <c r="M20" s="366" t="s">
        <v>16</v>
      </c>
      <c r="N20" s="366"/>
      <c r="O20" s="369" t="str">
        <f>組合せ!G19</f>
        <v>F4</v>
      </c>
      <c r="P20" s="100" t="str">
        <f>VLOOKUP(O20,予選組合せ!$T$6:$V$44,2,FALSE)</f>
        <v>リトル☆スターズJr</v>
      </c>
      <c r="Q20" s="368" t="str">
        <f>組合せ!H19</f>
        <v>G1</v>
      </c>
      <c r="R20" s="100" t="str">
        <f>VLOOKUP(Q20,予選組合せ!$T$6:$V$44,2,FALSE)</f>
        <v>gold wolf ジュニア</v>
      </c>
      <c r="S20" s="366"/>
      <c r="T20" s="366" t="s">
        <v>16</v>
      </c>
      <c r="U20" s="366"/>
      <c r="V20" s="369" t="str">
        <f>組合せ!I19</f>
        <v>G4</v>
      </c>
      <c r="W20" s="100" t="str">
        <f>VLOOKUP(V20,予選組合せ!$T$6:$V$44,2,FALSE)</f>
        <v>スーパー長野Jr</v>
      </c>
      <c r="X20" s="99">
        <f t="shared" si="1"/>
        <v>0.50347222222222099</v>
      </c>
      <c r="Y20" s="93">
        <f t="shared" si="0"/>
        <v>16</v>
      </c>
      <c r="AC20" s="97"/>
      <c r="AH20" s="101"/>
      <c r="AI20" s="101"/>
    </row>
    <row r="21" spans="1:49" s="96" customFormat="1" ht="39" customHeight="1" x14ac:dyDescent="0.15">
      <c r="A21" s="93">
        <v>17</v>
      </c>
      <c r="B21" s="99">
        <f>組合せ!C20</f>
        <v>0.50972222222222097</v>
      </c>
      <c r="C21" s="368" t="str">
        <f>組合せ!D20</f>
        <v>E4</v>
      </c>
      <c r="D21" s="100" t="str">
        <f>VLOOKUP(C21,予選組合せ!$T$6:$V$44,2,FALSE)</f>
        <v>ちゃっきり一番Jr.</v>
      </c>
      <c r="E21" s="366"/>
      <c r="F21" s="366" t="s">
        <v>16</v>
      </c>
      <c r="G21" s="366"/>
      <c r="H21" s="369" t="str">
        <f>組合せ!E20</f>
        <v>E5</v>
      </c>
      <c r="I21" s="100" t="str">
        <f>VLOOKUP(H21,予選組合せ!$T$6:$V$44,2,FALSE)</f>
        <v>三島☆金狼Jr</v>
      </c>
      <c r="J21" s="368" t="str">
        <f>組合せ!F20</f>
        <v>F2</v>
      </c>
      <c r="K21" s="100" t="str">
        <f>VLOOKUP(J21,予選組合せ!$T$6:$V$44,2,FALSE)</f>
        <v>ハリケーンキッズ三島Jr</v>
      </c>
      <c r="L21" s="366"/>
      <c r="M21" s="366" t="s">
        <v>16</v>
      </c>
      <c r="N21" s="366"/>
      <c r="O21" s="369" t="str">
        <f>組合せ!G20</f>
        <v>F3</v>
      </c>
      <c r="P21" s="100" t="str">
        <f>VLOOKUP(O21,予選組合せ!$T$6:$V$44,2,FALSE)</f>
        <v>龍池舎じゅにあB</v>
      </c>
      <c r="Q21" s="368" t="str">
        <f>組合せ!H20</f>
        <v>G2</v>
      </c>
      <c r="R21" s="100" t="str">
        <f>VLOOKUP(Q21,予選組合せ!$T$6:$V$44,2,FALSE)</f>
        <v>FUJIミラクルキッズJr.</v>
      </c>
      <c r="S21" s="366"/>
      <c r="T21" s="366" t="s">
        <v>16</v>
      </c>
      <c r="U21" s="366"/>
      <c r="V21" s="369" t="str">
        <f>組合せ!I20</f>
        <v>G3</v>
      </c>
      <c r="W21" s="100" t="str">
        <f>VLOOKUP(V21,予選組合せ!$T$6:$V$44,2,FALSE)</f>
        <v>ワンピース三島J</v>
      </c>
      <c r="X21" s="99">
        <f t="shared" si="1"/>
        <v>0.50972222222222097</v>
      </c>
      <c r="Y21" s="93">
        <f t="shared" si="0"/>
        <v>17</v>
      </c>
      <c r="AC21" s="97"/>
      <c r="AH21" s="101"/>
      <c r="AI21" s="101"/>
    </row>
    <row r="22" spans="1:49" s="96" customFormat="1" ht="39" customHeight="1" x14ac:dyDescent="0.15">
      <c r="A22" s="93">
        <v>18</v>
      </c>
      <c r="B22" s="99">
        <f>組合せ!C21</f>
        <v>0.51597222222222106</v>
      </c>
      <c r="C22" s="368" t="str">
        <f>組合せ!D21</f>
        <v>H3</v>
      </c>
      <c r="D22" s="100" t="str">
        <f>VLOOKUP(C22,予選組合せ!$T$6:$V$44,2,FALSE)</f>
        <v>城内キッズコルツ</v>
      </c>
      <c r="E22" s="366"/>
      <c r="F22" s="366"/>
      <c r="G22" s="366"/>
      <c r="H22" s="369" t="str">
        <f>組合せ!E21</f>
        <v>H7</v>
      </c>
      <c r="I22" s="100" t="str">
        <f>VLOOKUP(H22,予選組合せ!$T$6:$V$44,2,FALSE)</f>
        <v>社会保険パピィB</v>
      </c>
      <c r="J22" s="368" t="str">
        <f>組合せ!F21</f>
        <v>C1</v>
      </c>
      <c r="K22" s="100" t="str">
        <f>VLOOKUP(J22,予選組合せ!$T$6:$V$44,2,FALSE)</f>
        <v>龍　池　舎</v>
      </c>
      <c r="L22" s="366"/>
      <c r="M22" s="366" t="s">
        <v>16</v>
      </c>
      <c r="N22" s="366"/>
      <c r="O22" s="369" t="str">
        <f>組合せ!G21</f>
        <v>C4</v>
      </c>
      <c r="P22" s="100" t="str">
        <f>VLOOKUP(O22,予選組合せ!$T$6:$V$44,2,FALSE)</f>
        <v>社会保険ドラゴンズ</v>
      </c>
      <c r="Q22" s="368" t="str">
        <f>組合せ!H21</f>
        <v>D1</v>
      </c>
      <c r="R22" s="100" t="str">
        <f>VLOOKUP(Q22,予選組合せ!$T$6:$V$44,2,FALSE)</f>
        <v>ブーメラン</v>
      </c>
      <c r="S22" s="366"/>
      <c r="T22" s="366" t="s">
        <v>16</v>
      </c>
      <c r="U22" s="366"/>
      <c r="V22" s="369" t="str">
        <f>組合せ!I21</f>
        <v>D4</v>
      </c>
      <c r="W22" s="100" t="str">
        <f>VLOOKUP(V22,予選組合せ!$T$6:$V$44,2,FALSE)</f>
        <v>駒越ドラゴンズ</v>
      </c>
      <c r="X22" s="99">
        <f t="shared" si="1"/>
        <v>0.51597222222222106</v>
      </c>
      <c r="Y22" s="93">
        <f t="shared" si="0"/>
        <v>18</v>
      </c>
      <c r="AC22" s="97"/>
      <c r="AH22" s="101"/>
      <c r="AI22" s="101"/>
    </row>
    <row r="23" spans="1:49" s="96" customFormat="1" ht="39" customHeight="1" x14ac:dyDescent="0.15">
      <c r="A23" s="93">
        <v>19</v>
      </c>
      <c r="B23" s="99">
        <f>組合せ!C22</f>
        <v>0.52222222222222103</v>
      </c>
      <c r="C23" s="368" t="str">
        <f>組合せ!D22</f>
        <v>H4</v>
      </c>
      <c r="D23" s="100" t="str">
        <f>VLOOKUP(C23,予選組合せ!$T$6:$V$44,2,FALSE)</f>
        <v>スーパー長野キッズ</v>
      </c>
      <c r="E23" s="366"/>
      <c r="F23" s="366" t="s">
        <v>16</v>
      </c>
      <c r="G23" s="366"/>
      <c r="H23" s="369" t="str">
        <f>組合せ!E22</f>
        <v>H6</v>
      </c>
      <c r="I23" s="100" t="str">
        <f>VLOOKUP(H23,予選組合せ!$T$6:$V$44,2,FALSE)</f>
        <v>ちゃっきり一番kids</v>
      </c>
      <c r="J23" s="368" t="str">
        <f>組合せ!F22</f>
        <v>C2</v>
      </c>
      <c r="K23" s="100" t="str">
        <f>VLOOKUP(J23,予選組合せ!$T$6:$V$44,2,FALSE)</f>
        <v>FUJIミラクルキッズ</v>
      </c>
      <c r="L23" s="366"/>
      <c r="M23" s="366" t="s">
        <v>16</v>
      </c>
      <c r="N23" s="366"/>
      <c r="O23" s="369" t="str">
        <f>組合せ!G22</f>
        <v>C3</v>
      </c>
      <c r="P23" s="100" t="str">
        <f>VLOOKUP(O23,予選組合せ!$T$6:$V$44,2,FALSE)</f>
        <v>城内キッズ</v>
      </c>
      <c r="Q23" s="368" t="str">
        <f>組合せ!H22</f>
        <v>D2</v>
      </c>
      <c r="R23" s="100" t="str">
        <f>VLOOKUP(Q23,予選組合せ!$T$6:$V$44,2,FALSE)</f>
        <v>ちゃっきり一番</v>
      </c>
      <c r="S23" s="366"/>
      <c r="T23" s="366" t="s">
        <v>16</v>
      </c>
      <c r="U23" s="366"/>
      <c r="V23" s="369" t="str">
        <f>組合せ!I22</f>
        <v>D3</v>
      </c>
      <c r="W23" s="100" t="str">
        <f>VLOOKUP(V23,予選組合せ!$T$6:$V$44,2,FALSE)</f>
        <v>スーパー長野</v>
      </c>
      <c r="X23" s="99">
        <f>B23</f>
        <v>0.52222222222222103</v>
      </c>
      <c r="Y23" s="93">
        <f t="shared" si="0"/>
        <v>19</v>
      </c>
      <c r="AC23" s="97"/>
    </row>
    <row r="24" spans="1:49" s="96" customFormat="1" ht="39" customHeight="1" x14ac:dyDescent="0.15">
      <c r="A24" s="93">
        <v>20</v>
      </c>
      <c r="B24" s="99">
        <f>組合せ!C23</f>
        <v>0.52847222222222101</v>
      </c>
      <c r="C24" s="368" t="str">
        <f>組合せ!D23</f>
        <v>E2</v>
      </c>
      <c r="D24" s="100" t="str">
        <f>VLOOKUP(C24,予選組合せ!$T$6:$V$44,2,FALSE)</f>
        <v>函南勇楽会・よ組</v>
      </c>
      <c r="E24" s="366"/>
      <c r="F24" s="366" t="s">
        <v>16</v>
      </c>
      <c r="G24" s="366"/>
      <c r="H24" s="369" t="str">
        <f>組合せ!E23</f>
        <v>E4</v>
      </c>
      <c r="I24" s="100" t="str">
        <f>VLOOKUP(H24,予選組合せ!$T$6:$V$44,2,FALSE)</f>
        <v>ちゃっきり一番Jr.</v>
      </c>
      <c r="J24" s="368" t="str">
        <f>組合せ!F23</f>
        <v>E3</v>
      </c>
      <c r="K24" s="100" t="str">
        <f>VLOOKUP(J24,予選組合せ!$T$6:$V$44,2,FALSE)</f>
        <v>城内キッズジュニア</v>
      </c>
      <c r="L24" s="366"/>
      <c r="M24" s="366" t="s">
        <v>16</v>
      </c>
      <c r="N24" s="366"/>
      <c r="O24" s="369" t="str">
        <f>組合せ!G23</f>
        <v>E5</v>
      </c>
      <c r="P24" s="100" t="str">
        <f>VLOOKUP(O24,予選組合せ!$T$6:$V$44,2,FALSE)</f>
        <v>三島☆金狼Jr</v>
      </c>
      <c r="Q24" s="436"/>
      <c r="R24" s="437"/>
      <c r="S24" s="437"/>
      <c r="T24" s="437"/>
      <c r="U24" s="437"/>
      <c r="V24" s="437"/>
      <c r="W24" s="438"/>
      <c r="X24" s="99">
        <f>B24</f>
        <v>0.52847222222222101</v>
      </c>
      <c r="Y24" s="93">
        <f t="shared" si="0"/>
        <v>20</v>
      </c>
      <c r="AC24" s="97"/>
    </row>
    <row r="25" spans="1:49" s="96" customFormat="1" ht="39" customHeight="1" x14ac:dyDescent="0.15">
      <c r="A25" s="93">
        <v>21</v>
      </c>
      <c r="B25" s="99">
        <f>組合せ!C24</f>
        <v>0.53472222222221999</v>
      </c>
      <c r="C25" s="368" t="str">
        <f>組合せ!D24</f>
        <v>H2</v>
      </c>
      <c r="D25" s="100" t="str">
        <f>VLOOKUP(C25,予選組合せ!$T$6:$V$44,2,FALSE)</f>
        <v>龍池舎きっず</v>
      </c>
      <c r="E25" s="366"/>
      <c r="F25" s="366" t="s">
        <v>16</v>
      </c>
      <c r="G25" s="366"/>
      <c r="H25" s="369" t="str">
        <f>組合せ!E24</f>
        <v>H5</v>
      </c>
      <c r="I25" s="100" t="str">
        <f>VLOOKUP(H25,予選組合せ!$T$6:$V$44,2,FALSE)</f>
        <v>FUJIミラクルソゲキッズ</v>
      </c>
      <c r="J25" s="436"/>
      <c r="K25" s="437"/>
      <c r="L25" s="437"/>
      <c r="M25" s="437"/>
      <c r="N25" s="437"/>
      <c r="O25" s="437"/>
      <c r="P25" s="438"/>
      <c r="Q25" s="368" t="str">
        <f>組合せ!H24</f>
        <v>H3</v>
      </c>
      <c r="R25" s="100" t="str">
        <f>VLOOKUP(Q25,予選組合せ!$T$6:$V$44,2,FALSE)</f>
        <v>城内キッズコルツ</v>
      </c>
      <c r="S25" s="366"/>
      <c r="T25" s="366" t="s">
        <v>16</v>
      </c>
      <c r="U25" s="366"/>
      <c r="V25" s="369" t="str">
        <f>組合せ!I24</f>
        <v>H6</v>
      </c>
      <c r="W25" s="100" t="str">
        <f>VLOOKUP(V25,予選組合せ!$T$6:$V$44,2,FALSE)</f>
        <v>ちゃっきり一番kids</v>
      </c>
      <c r="X25" s="99">
        <f>B25</f>
        <v>0.53472222222221999</v>
      </c>
      <c r="Y25" s="93">
        <f t="shared" si="0"/>
        <v>21</v>
      </c>
      <c r="AC25" s="97"/>
    </row>
    <row r="26" spans="1:49" s="104" customFormat="1" ht="7.5" customHeight="1" x14ac:dyDescent="0.15">
      <c r="B26" s="105"/>
      <c r="C26" s="106"/>
      <c r="D26" s="107"/>
      <c r="E26" s="107"/>
      <c r="F26" s="107"/>
      <c r="G26" s="107"/>
      <c r="H26" s="106"/>
      <c r="I26" s="334"/>
      <c r="J26" s="106"/>
      <c r="K26" s="107"/>
      <c r="L26" s="107"/>
      <c r="M26" s="107"/>
      <c r="N26" s="107"/>
      <c r="O26" s="106"/>
      <c r="P26" s="107"/>
      <c r="Q26" s="106"/>
      <c r="R26" s="107"/>
      <c r="S26" s="107"/>
      <c r="T26" s="107"/>
      <c r="U26" s="107"/>
      <c r="V26" s="106"/>
      <c r="W26" s="107"/>
      <c r="X26" s="107"/>
      <c r="Y26" s="107"/>
      <c r="AA26" s="96"/>
      <c r="AB26" s="96"/>
      <c r="AC26" s="96"/>
      <c r="AD26" s="96"/>
      <c r="AJ26" s="108"/>
      <c r="AK26" s="106"/>
      <c r="AL26" s="109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</row>
    <row r="27" spans="1:49" s="94" customFormat="1" ht="39" customHeight="1" x14ac:dyDescent="0.15">
      <c r="A27" s="110" t="s">
        <v>31</v>
      </c>
      <c r="B27" s="110" t="s">
        <v>31</v>
      </c>
      <c r="C27" s="410" t="str">
        <f>組合せ!B25</f>
        <v>1３：００ ～ 1３：４０　休憩・集計</v>
      </c>
      <c r="D27" s="411"/>
      <c r="E27" s="411"/>
      <c r="F27" s="411"/>
      <c r="G27" s="411"/>
      <c r="H27" s="411"/>
      <c r="I27" s="411"/>
      <c r="J27" s="411"/>
      <c r="K27" s="411"/>
      <c r="L27" s="411"/>
      <c r="M27" s="411"/>
      <c r="N27" s="411"/>
      <c r="O27" s="411"/>
      <c r="P27" s="411"/>
      <c r="Q27" s="411"/>
      <c r="R27" s="411"/>
      <c r="S27" s="411"/>
      <c r="T27" s="411"/>
      <c r="U27" s="411"/>
      <c r="V27" s="411"/>
      <c r="W27" s="411"/>
      <c r="X27" s="111" t="str">
        <f>B27</f>
        <v>－</v>
      </c>
      <c r="Y27" s="110" t="str">
        <f>A27</f>
        <v>－</v>
      </c>
      <c r="AJ27" s="96"/>
      <c r="AK27" s="97"/>
      <c r="AL27" s="98"/>
      <c r="AM27" s="96"/>
      <c r="AN27" s="96"/>
      <c r="AO27" s="96"/>
      <c r="AP27" s="96"/>
      <c r="AQ27" s="96"/>
      <c r="AR27" s="96"/>
      <c r="AS27" s="96"/>
      <c r="AT27" s="96"/>
      <c r="AU27" s="96"/>
      <c r="AV27" s="96"/>
      <c r="AW27" s="96"/>
    </row>
    <row r="28" spans="1:49" s="104" customFormat="1" ht="7.5" customHeight="1" x14ac:dyDescent="0.15">
      <c r="B28" s="105"/>
      <c r="C28" s="106"/>
      <c r="D28" s="107"/>
      <c r="E28" s="107"/>
      <c r="F28" s="107"/>
      <c r="G28" s="107"/>
      <c r="H28" s="107"/>
      <c r="I28" s="107"/>
      <c r="J28" s="106"/>
      <c r="K28" s="107"/>
      <c r="L28" s="107"/>
      <c r="M28" s="107"/>
      <c r="N28" s="107"/>
      <c r="O28" s="106"/>
      <c r="P28" s="107"/>
      <c r="Q28" s="106"/>
      <c r="R28" s="107"/>
      <c r="S28" s="107"/>
      <c r="T28" s="107"/>
      <c r="U28" s="107"/>
      <c r="V28" s="106"/>
      <c r="W28" s="107"/>
      <c r="X28" s="107"/>
      <c r="Y28" s="107"/>
      <c r="AJ28" s="108"/>
      <c r="AK28" s="106"/>
      <c r="AL28" s="109"/>
      <c r="AM28" s="108"/>
      <c r="AN28" s="108"/>
      <c r="AO28" s="108"/>
      <c r="AP28" s="108"/>
      <c r="AQ28" s="108"/>
      <c r="AR28" s="108"/>
      <c r="AS28" s="108"/>
      <c r="AT28" s="108"/>
      <c r="AU28" s="108"/>
      <c r="AV28" s="108"/>
      <c r="AW28" s="108"/>
    </row>
    <row r="29" spans="1:49" s="94" customFormat="1" ht="39" customHeight="1" x14ac:dyDescent="0.15">
      <c r="A29" s="103" t="str">
        <f>組合せ!B26</f>
        <v>Ｔ１</v>
      </c>
      <c r="B29" s="153">
        <f>組合せ!C26</f>
        <v>0.56944444444444442</v>
      </c>
      <c r="C29" s="269"/>
      <c r="D29" s="100" t="str">
        <f>IF(オフィシャルトーナメント!B31="","A1位",オフィシャルトーナメント!B31)</f>
        <v>A1位</v>
      </c>
      <c r="E29" s="93"/>
      <c r="F29" s="93" t="s">
        <v>16</v>
      </c>
      <c r="G29" s="93"/>
      <c r="H29" s="270"/>
      <c r="I29" s="100" t="str">
        <f>IF(オフィシャルトーナメント!F31="","D4位",オフィシャルトーナメント!F31)</f>
        <v>D4位</v>
      </c>
      <c r="J29" s="270"/>
      <c r="K29" s="100" t="str">
        <f>IF(オフィシャルトーナメント!R31="","C2位",オフィシャルトーナメント!R31)</f>
        <v>C2位</v>
      </c>
      <c r="L29" s="93"/>
      <c r="M29" s="93" t="s">
        <v>16</v>
      </c>
      <c r="N29" s="93"/>
      <c r="O29" s="270"/>
      <c r="P29" s="100" t="str">
        <f>IF(オフィシャルトーナメント!V31="","B3位",オフィシャルトーナメント!V31)</f>
        <v>B3位</v>
      </c>
      <c r="Q29" s="270"/>
      <c r="R29" s="100" t="str">
        <f>IF(ジュニアトーナメント!BJ31="","H7位",ジュニアトーナメント!BJ31)</f>
        <v>H7位</v>
      </c>
      <c r="S29" s="93"/>
      <c r="T29" s="93" t="s">
        <v>16</v>
      </c>
      <c r="U29" s="93"/>
      <c r="V29" s="270"/>
      <c r="W29" s="100" t="str">
        <f>IF(ジュニアトーナメント!BN31="","H4位",ジュニアトーナメント!BN31)</f>
        <v>H4位</v>
      </c>
      <c r="X29" s="153">
        <f t="shared" ref="X29:X40" si="2">B29</f>
        <v>0.56944444444444442</v>
      </c>
      <c r="Y29" s="103" t="str">
        <f t="shared" ref="Y29:Y40" si="3">A29</f>
        <v>Ｔ１</v>
      </c>
      <c r="AA29" s="96"/>
      <c r="AB29" s="96"/>
      <c r="AC29" s="96"/>
      <c r="AD29" s="96"/>
      <c r="AE29" s="96"/>
      <c r="AF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</row>
    <row r="30" spans="1:49" s="94" customFormat="1" ht="39" customHeight="1" x14ac:dyDescent="0.15">
      <c r="A30" s="103" t="str">
        <f>組合せ!B27</f>
        <v>Ｔ２</v>
      </c>
      <c r="B30" s="153">
        <f>組合せ!C27</f>
        <v>0.57638888888888895</v>
      </c>
      <c r="C30" s="270"/>
      <c r="D30" s="100" t="str">
        <f>IF(ジュニアトーナメント!F31="","E5位",ジュニアトーナメント!F31)</f>
        <v>E5位</v>
      </c>
      <c r="E30" s="93"/>
      <c r="F30" s="93" t="s">
        <v>16</v>
      </c>
      <c r="G30" s="93"/>
      <c r="H30" s="270"/>
      <c r="I30" s="100" t="str">
        <f>IF(ジュニアトーナメント!J31="","F4位",ジュニアトーナメント!J31)</f>
        <v>F4位</v>
      </c>
      <c r="J30" s="270"/>
      <c r="K30" s="100" t="str">
        <f>IF(ジュニアトーナメント!AH31="","E4位",ジュニアトーナメント!AH31)</f>
        <v>E4位</v>
      </c>
      <c r="L30" s="93"/>
      <c r="M30" s="93" t="s">
        <v>16</v>
      </c>
      <c r="N30" s="93"/>
      <c r="O30" s="270"/>
      <c r="P30" s="100" t="str">
        <f>IF(ジュニアトーナメント!AL31="","G2位",ジュニアトーナメント!AL31)</f>
        <v>G2位</v>
      </c>
      <c r="Q30" s="270"/>
      <c r="R30" s="100" t="str">
        <f>IF(ジュニアトーナメント!AP31="","F2位",ジュニアトーナメント!AP31)</f>
        <v>F2位</v>
      </c>
      <c r="S30" s="93"/>
      <c r="T30" s="93" t="s">
        <v>16</v>
      </c>
      <c r="U30" s="93"/>
      <c r="V30" s="270"/>
      <c r="W30" s="100" t="str">
        <f>IF(ジュニアトーナメント!AT31="","G4位",ジュニアトーナメント!AT31)</f>
        <v>G4位</v>
      </c>
      <c r="X30" s="153">
        <f t="shared" si="2"/>
        <v>0.57638888888888895</v>
      </c>
      <c r="Y30" s="103" t="str">
        <f t="shared" si="3"/>
        <v>Ｔ２</v>
      </c>
      <c r="AA30" s="96"/>
      <c r="AB30" s="96"/>
      <c r="AC30" s="96"/>
      <c r="AD30" s="96"/>
      <c r="AE30" s="96"/>
      <c r="AF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</row>
    <row r="31" spans="1:49" s="94" customFormat="1" ht="39" customHeight="1" x14ac:dyDescent="0.15">
      <c r="A31" s="103" t="str">
        <f>組合せ!B28</f>
        <v>Ｔ３</v>
      </c>
      <c r="B31" s="153">
        <f>組合せ!C28</f>
        <v>0.58333333333333304</v>
      </c>
      <c r="C31" s="270"/>
      <c r="D31" s="100" t="str">
        <f>IF(オフィシャルトーナメント!AH31="","C1位",オフィシャルトーナメント!AH31)</f>
        <v>C1位</v>
      </c>
      <c r="E31" s="93"/>
      <c r="F31" s="93" t="s">
        <v>16</v>
      </c>
      <c r="G31" s="93"/>
      <c r="H31" s="270"/>
      <c r="I31" s="100" t="str">
        <f>IF(オフィシャルトーナメント!AL31="","B4位",オフィシャルトーナメント!AL31)</f>
        <v>B4位</v>
      </c>
      <c r="J31" s="270"/>
      <c r="K31" s="100" t="str">
        <f>IF(オフィシャルトーナメント!AX31="","A2位",オフィシャルトーナメント!AX31)</f>
        <v>A2位</v>
      </c>
      <c r="L31" s="93"/>
      <c r="M31" s="93" t="s">
        <v>16</v>
      </c>
      <c r="N31" s="93"/>
      <c r="O31" s="270"/>
      <c r="P31" s="100" t="str">
        <f>IF(オフィシャルトーナメント!BB31="","D3位",オフィシャルトーナメント!BB31)</f>
        <v>D3位</v>
      </c>
      <c r="Q31" s="270"/>
      <c r="R31" s="100" t="str">
        <f>IF(ジュニアトーナメント!BR31="","H3位",ジュニアトーナメント!BR31)</f>
        <v>H3位</v>
      </c>
      <c r="S31" s="355"/>
      <c r="T31" s="93" t="s">
        <v>16</v>
      </c>
      <c r="U31" s="93"/>
      <c r="V31" s="270"/>
      <c r="W31" s="100" t="str">
        <f>IF(ジュニアトーナメント!BV31="","H5位",ジュニアトーナメント!BV31)</f>
        <v>H5位</v>
      </c>
      <c r="X31" s="153">
        <f t="shared" si="2"/>
        <v>0.58333333333333304</v>
      </c>
      <c r="Y31" s="103" t="str">
        <f t="shared" si="3"/>
        <v>Ｔ３</v>
      </c>
      <c r="AJ31" s="96"/>
      <c r="AK31" s="96"/>
      <c r="AL31" s="96"/>
      <c r="AM31" s="96"/>
      <c r="AN31" s="96"/>
      <c r="AO31" s="96"/>
      <c r="AP31" s="96"/>
      <c r="AQ31" s="96"/>
      <c r="AR31" s="96"/>
      <c r="AS31" s="96"/>
      <c r="AT31" s="96"/>
      <c r="AU31" s="96"/>
      <c r="AV31" s="96"/>
      <c r="AW31" s="96"/>
    </row>
    <row r="32" spans="1:49" s="94" customFormat="1" ht="39" customHeight="1" x14ac:dyDescent="0.15">
      <c r="A32" s="103" t="str">
        <f>組合せ!B29</f>
        <v>Ｔ４</v>
      </c>
      <c r="B32" s="153">
        <f>組合せ!C29</f>
        <v>0.59027777777777801</v>
      </c>
      <c r="C32" s="270"/>
      <c r="D32" s="100" t="str">
        <f>IF(オフィシャルトーナメント!J31="","C3位",オフィシャルトーナメント!J31)</f>
        <v>C3位</v>
      </c>
      <c r="E32" s="93"/>
      <c r="F32" s="93" t="s">
        <v>16</v>
      </c>
      <c r="G32" s="93"/>
      <c r="H32" s="270"/>
      <c r="I32" s="100" t="str">
        <f>IF(オフィシャルトーナメント!N31="","B2位",オフィシャルトーナメント!N31)</f>
        <v>B2位</v>
      </c>
      <c r="J32" s="270"/>
      <c r="K32" s="100" t="str">
        <f>IF(オフィシャルトーナメント!Z31="","A4位",オフィシャルトーナメント!Z31)</f>
        <v>A4位</v>
      </c>
      <c r="L32" s="93"/>
      <c r="M32" s="93" t="s">
        <v>16</v>
      </c>
      <c r="N32" s="93"/>
      <c r="O32" s="270"/>
      <c r="P32" s="100" t="str">
        <f>IF(オフィシャルトーナメント!AD31="","D1位",オフィシャルトーナメント!AD31)</f>
        <v>D1位</v>
      </c>
      <c r="Q32" s="270"/>
      <c r="R32" s="100" t="str">
        <f>IF(ジュニアトーナメント!BZ31="","H6位",ジュニアトーナメント!BZ31)</f>
        <v>H6位</v>
      </c>
      <c r="S32" s="355"/>
      <c r="T32" s="93" t="s">
        <v>16</v>
      </c>
      <c r="U32" s="93"/>
      <c r="V32" s="270"/>
      <c r="W32" s="100" t="str">
        <f>IF(ジュニアトーナメント!CD31="","H2位",ジュニアトーナメント!CD31)</f>
        <v>H2位</v>
      </c>
      <c r="X32" s="153">
        <f t="shared" si="2"/>
        <v>0.59027777777777801</v>
      </c>
      <c r="Y32" s="103" t="str">
        <f t="shared" si="3"/>
        <v>Ｔ４</v>
      </c>
      <c r="AJ32" s="96"/>
      <c r="AK32" s="96"/>
      <c r="AL32" s="96"/>
      <c r="AM32" s="96"/>
      <c r="AN32" s="96"/>
      <c r="AO32" s="96"/>
      <c r="AP32" s="96"/>
      <c r="AQ32" s="96"/>
      <c r="AR32" s="96"/>
      <c r="AS32" s="96"/>
      <c r="AT32" s="96"/>
      <c r="AU32" s="96"/>
      <c r="AV32" s="96"/>
      <c r="AW32" s="96"/>
    </row>
    <row r="33" spans="1:50" s="94" customFormat="1" ht="39" customHeight="1" x14ac:dyDescent="0.15">
      <c r="A33" s="103" t="str">
        <f>組合せ!B30</f>
        <v>Ｔ５</v>
      </c>
      <c r="B33" s="153">
        <f>組合せ!C30</f>
        <v>0.59722222222222299</v>
      </c>
      <c r="C33" s="270"/>
      <c r="D33" s="100" t="str">
        <f>IF(オフィシャルトーナメント!AP31="","A3位",オフィシャルトーナメント!AP31)</f>
        <v>A3位</v>
      </c>
      <c r="E33" s="93"/>
      <c r="F33" s="93" t="s">
        <v>16</v>
      </c>
      <c r="G33" s="93"/>
      <c r="H33" s="270"/>
      <c r="I33" s="100" t="str">
        <f>IF(オフィシャルトーナメント!AT31="","D2位",オフィシャルトーナメント!AT31)</f>
        <v>D2位</v>
      </c>
      <c r="J33" s="270"/>
      <c r="K33" s="100" t="str">
        <f>IF(オフィシャルトーナメント!BF31="","C4位",オフィシャルトーナメント!BF31)</f>
        <v>C4位</v>
      </c>
      <c r="L33" s="93"/>
      <c r="M33" s="93" t="s">
        <v>16</v>
      </c>
      <c r="N33" s="93"/>
      <c r="O33" s="270"/>
      <c r="P33" s="100" t="str">
        <f>IF(オフィシャルトーナメント!BJ31="","B1位",オフィシャルトーナメント!BJ31)</f>
        <v>B1位</v>
      </c>
      <c r="Q33" s="322"/>
      <c r="R33" s="236" t="str">
        <f>IF(ジュニアトーナメント!BF31="","H1位",ジュニアトーナメント!BF31)</f>
        <v>H1位</v>
      </c>
      <c r="S33" s="355"/>
      <c r="T33" s="93" t="s">
        <v>16</v>
      </c>
      <c r="U33" s="93"/>
      <c r="V33" s="322"/>
      <c r="W33" s="236" t="str">
        <f>IF(S29+U29=0,"C１勝",IF(S29&gt;U29,R29,W29))</f>
        <v>C１勝</v>
      </c>
      <c r="X33" s="153">
        <f t="shared" si="2"/>
        <v>0.59722222222222299</v>
      </c>
      <c r="Y33" s="103" t="str">
        <f t="shared" si="3"/>
        <v>Ｔ５</v>
      </c>
      <c r="AJ33" s="96"/>
      <c r="AK33" s="96"/>
      <c r="AL33" s="96"/>
      <c r="AM33" s="96"/>
      <c r="AN33" s="96"/>
      <c r="AO33" s="96"/>
      <c r="AP33" s="96"/>
      <c r="AQ33" s="96"/>
      <c r="AR33" s="96"/>
      <c r="AS33" s="96"/>
      <c r="AT33" s="96"/>
      <c r="AU33" s="96"/>
      <c r="AV33" s="96"/>
      <c r="AW33" s="96"/>
    </row>
    <row r="34" spans="1:50" s="94" customFormat="1" ht="39" customHeight="1" x14ac:dyDescent="0.15">
      <c r="A34" s="103" t="str">
        <f>組合せ!B31</f>
        <v>Ｔ６</v>
      </c>
      <c r="B34" s="153">
        <f>組合せ!C31</f>
        <v>0.60416666666666696</v>
      </c>
      <c r="C34" s="270"/>
      <c r="D34" s="100" t="str">
        <f>IF(ジュニアトーナメント!N31="","E3位",ジュニアトーナメント!N31)</f>
        <v>E3位</v>
      </c>
      <c r="E34" s="93"/>
      <c r="F34" s="93" t="s">
        <v>16</v>
      </c>
      <c r="G34" s="93"/>
      <c r="H34" s="270"/>
      <c r="I34" s="100" t="str">
        <f>IF(ジュニアトーナメント!R31="","F3位",ジュニアトーナメント!R31)</f>
        <v>F3位</v>
      </c>
      <c r="J34" s="270"/>
      <c r="K34" s="100" t="str">
        <f>IF(ジュニアトーナメント!V31="","G3位",ジュニアトーナメント!V31)</f>
        <v>G3位</v>
      </c>
      <c r="L34" s="93"/>
      <c r="M34" s="93" t="s">
        <v>16</v>
      </c>
      <c r="N34" s="93"/>
      <c r="O34" s="270"/>
      <c r="P34" s="100" t="str">
        <f>IF(ジュニアトーナメント!Z31="","E2位",ジュニアトーナメント!Z31)</f>
        <v>E2位</v>
      </c>
      <c r="Q34" s="325"/>
      <c r="R34" s="236" t="str">
        <f>IF(ジュニアトーナメント!B31="","G1位",ジュニアトーナメント!B31)</f>
        <v>G1位</v>
      </c>
      <c r="S34" s="355"/>
      <c r="T34" s="93" t="s">
        <v>16</v>
      </c>
      <c r="U34" s="93"/>
      <c r="V34" s="325"/>
      <c r="W34" s="236" t="str">
        <f>IF(E30+G30=0,"A2勝",IF(E30&gt;G30,D30,I30))</f>
        <v>A2勝</v>
      </c>
      <c r="X34" s="153">
        <f t="shared" si="2"/>
        <v>0.60416666666666696</v>
      </c>
      <c r="Y34" s="103" t="str">
        <f t="shared" si="3"/>
        <v>Ｔ６</v>
      </c>
      <c r="AJ34" s="96"/>
      <c r="AK34" s="96"/>
      <c r="AL34" s="96"/>
      <c r="AM34" s="96"/>
      <c r="AN34" s="96"/>
      <c r="AO34" s="96"/>
      <c r="AP34" s="96"/>
      <c r="AQ34" s="96"/>
      <c r="AR34" s="96"/>
      <c r="AS34" s="96"/>
      <c r="AT34" s="96"/>
      <c r="AU34" s="96"/>
      <c r="AV34" s="96"/>
      <c r="AW34" s="96"/>
    </row>
    <row r="35" spans="1:50" s="94" customFormat="1" ht="39" customHeight="1" x14ac:dyDescent="0.15">
      <c r="A35" s="103" t="str">
        <f>組合せ!B32</f>
        <v>Ｔ７</v>
      </c>
      <c r="B35" s="153">
        <f>組合せ!C32</f>
        <v>0.61111111111111205</v>
      </c>
      <c r="C35" s="270"/>
      <c r="D35" s="100" t="str">
        <f>IF(E34+G34=0,"A6勝",IF(E34&gt;G34,D34,I34))</f>
        <v>A6勝</v>
      </c>
      <c r="E35" s="93"/>
      <c r="F35" s="93" t="s">
        <v>16</v>
      </c>
      <c r="G35" s="93"/>
      <c r="H35" s="270"/>
      <c r="I35" s="100" t="str">
        <f>IF(L34+N34=0,"B6勝",IF(L34&gt;N34,K34,P34))</f>
        <v>B6勝</v>
      </c>
      <c r="J35" s="270"/>
      <c r="K35" s="100" t="str">
        <f>IF(ジュニアトーナメント!AD31="","F1位",ジュニアトーナメント!AD31)</f>
        <v>F1位</v>
      </c>
      <c r="L35" s="93"/>
      <c r="M35" s="93" t="s">
        <v>16</v>
      </c>
      <c r="N35" s="93"/>
      <c r="O35" s="270"/>
      <c r="P35" s="100" t="str">
        <f>IF(L30+N30=0,"B2勝",IF(L30&gt;N30,K30,P30))</f>
        <v>B2勝</v>
      </c>
      <c r="Q35" s="322"/>
      <c r="R35" s="236" t="str">
        <f>IF(S30+U30=0,"C2勝",IF(S30&gt;U30,R30,W30))</f>
        <v>C2勝</v>
      </c>
      <c r="S35" s="355"/>
      <c r="T35" s="93" t="s">
        <v>16</v>
      </c>
      <c r="U35" s="93"/>
      <c r="V35" s="322"/>
      <c r="W35" s="236" t="str">
        <f>IF(ジュニアトーナメント!AX31="","E1位",ジュニアトーナメント!AX31)</f>
        <v>E1位</v>
      </c>
      <c r="X35" s="153">
        <f t="shared" si="2"/>
        <v>0.61111111111111205</v>
      </c>
      <c r="Y35" s="103" t="str">
        <f t="shared" si="3"/>
        <v>Ｔ７</v>
      </c>
      <c r="AJ35" s="96"/>
      <c r="AK35" s="96"/>
      <c r="AL35" s="96"/>
      <c r="AM35" s="96"/>
      <c r="AN35" s="96"/>
      <c r="AO35" s="96"/>
      <c r="AP35" s="96"/>
      <c r="AQ35" s="96"/>
      <c r="AR35" s="96"/>
      <c r="AS35" s="96"/>
      <c r="AT35" s="96"/>
      <c r="AU35" s="96"/>
      <c r="AV35" s="96"/>
      <c r="AW35" s="96"/>
    </row>
    <row r="36" spans="1:50" s="94" customFormat="1" ht="39" customHeight="1" x14ac:dyDescent="0.15">
      <c r="A36" s="103" t="str">
        <f>組合せ!B33</f>
        <v>Ｔ８</v>
      </c>
      <c r="B36" s="153">
        <f>組合せ!C33</f>
        <v>0.61805555555555602</v>
      </c>
      <c r="C36" s="270"/>
      <c r="D36" s="100" t="str">
        <f>IF(E29+G29=0,"A1勝",IF(E29&gt;G29,D29,I29))</f>
        <v>A1勝</v>
      </c>
      <c r="E36" s="93"/>
      <c r="F36" s="93" t="s">
        <v>16</v>
      </c>
      <c r="G36" s="93"/>
      <c r="H36" s="270"/>
      <c r="I36" s="100" t="str">
        <f>IF(E32+G32=0,"A4勝",IF(E32&gt;G32,D32,I32))</f>
        <v>A4勝</v>
      </c>
      <c r="J36" s="270"/>
      <c r="K36" s="100" t="str">
        <f>IF(L29+N29=0,"B1勝",IF(L29&gt;N29,K29,P29))</f>
        <v>B1勝</v>
      </c>
      <c r="L36" s="93"/>
      <c r="M36" s="93" t="s">
        <v>16</v>
      </c>
      <c r="N36" s="93"/>
      <c r="O36" s="270"/>
      <c r="P36" s="100" t="str">
        <f>IF(L32+N32=0,"B4勝",IF(L32&gt;N32,K32,P32))</f>
        <v>B4勝</v>
      </c>
      <c r="Q36" s="322"/>
      <c r="R36" s="236" t="str">
        <f>IF(S31+U31=0,"C３勝",IF(S31&gt;U31,R31,W31))</f>
        <v>C３勝</v>
      </c>
      <c r="S36" s="355"/>
      <c r="T36" s="93" t="s">
        <v>16</v>
      </c>
      <c r="U36" s="93"/>
      <c r="V36" s="322"/>
      <c r="W36" s="236" t="str">
        <f>IF(S32+U32=0,"C4勝",IF(S32&gt;U32,R32,W32))</f>
        <v>C4勝</v>
      </c>
      <c r="X36" s="153">
        <f t="shared" si="2"/>
        <v>0.61805555555555602</v>
      </c>
      <c r="Y36" s="103" t="str">
        <f t="shared" si="3"/>
        <v>Ｔ８</v>
      </c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</row>
    <row r="37" spans="1:50" s="94" customFormat="1" ht="39" customHeight="1" x14ac:dyDescent="0.15">
      <c r="A37" s="103" t="str">
        <f>組合せ!B34</f>
        <v>Ｔ９</v>
      </c>
      <c r="B37" s="153">
        <f>組合せ!C34</f>
        <v>0.625000000000001</v>
      </c>
      <c r="C37" s="270"/>
      <c r="D37" s="100" t="str">
        <f>IF(E31+G31=0,"A3勝",IF(E31&gt;G31,D31,I31))</f>
        <v>A3勝</v>
      </c>
      <c r="E37" s="93"/>
      <c r="F37" s="93" t="s">
        <v>16</v>
      </c>
      <c r="G37" s="93"/>
      <c r="H37" s="270"/>
      <c r="I37" s="100" t="str">
        <f>IF(E33+G33=0,"A5勝",IF(E33&gt;G33,D33,I33))</f>
        <v>A5勝</v>
      </c>
      <c r="J37" s="433"/>
      <c r="K37" s="434"/>
      <c r="L37" s="434"/>
      <c r="M37" s="434"/>
      <c r="N37" s="434"/>
      <c r="O37" s="434"/>
      <c r="P37" s="435"/>
      <c r="Q37" s="322"/>
      <c r="R37" s="236" t="str">
        <f>IF(L31+N31=0,"B3勝",IF(L31&gt;N31,K31,P31))</f>
        <v>B3勝</v>
      </c>
      <c r="S37" s="355"/>
      <c r="T37" s="93" t="s">
        <v>16</v>
      </c>
      <c r="U37" s="93"/>
      <c r="V37" s="322"/>
      <c r="W37" s="236" t="str">
        <f>IF(L33+N33=0,"B5勝",IF(L33&gt;N33,K33,P33))</f>
        <v>B5勝</v>
      </c>
      <c r="X37" s="153">
        <f t="shared" si="2"/>
        <v>0.625000000000001</v>
      </c>
      <c r="Y37" s="103" t="str">
        <f t="shared" si="3"/>
        <v>Ｔ９</v>
      </c>
      <c r="AJ37" s="96"/>
      <c r="AK37" s="96"/>
      <c r="AL37" s="96"/>
      <c r="AM37" s="96"/>
      <c r="AN37" s="96"/>
      <c r="AO37" s="96"/>
      <c r="AP37" s="96"/>
      <c r="AQ37" s="96"/>
      <c r="AR37" s="96"/>
      <c r="AS37" s="96"/>
      <c r="AT37" s="96"/>
      <c r="AU37" s="96"/>
      <c r="AV37" s="96"/>
      <c r="AW37" s="96"/>
    </row>
    <row r="38" spans="1:50" s="94" customFormat="1" ht="39" customHeight="1" x14ac:dyDescent="0.15">
      <c r="A38" s="103" t="str">
        <f>組合せ!B35</f>
        <v>Ｔ１０</v>
      </c>
      <c r="B38" s="153">
        <f>組合せ!C35</f>
        <v>0.63194444444444497</v>
      </c>
      <c r="C38" s="433"/>
      <c r="D38" s="434"/>
      <c r="E38" s="434"/>
      <c r="F38" s="434"/>
      <c r="G38" s="434"/>
      <c r="H38" s="434"/>
      <c r="I38" s="435"/>
      <c r="J38" s="270"/>
      <c r="K38" s="100" t="str">
        <f>IF(S34+U34=0,"C6勝",IF(S34&gt;U34,R34,W34))</f>
        <v>C6勝</v>
      </c>
      <c r="L38" s="93"/>
      <c r="M38" s="93" t="s">
        <v>16</v>
      </c>
      <c r="N38" s="93"/>
      <c r="O38" s="270"/>
      <c r="P38" s="100" t="str">
        <f>IF(E35+G35=0,"A7勝",IF(E35&gt;G35,D35,I35))</f>
        <v>A7勝</v>
      </c>
      <c r="Q38" s="322"/>
      <c r="R38" s="236" t="str">
        <f>IF(L35+N35=0,"B7勝",IF(L35&gt;N35,K35,P35))</f>
        <v>B7勝</v>
      </c>
      <c r="S38" s="355"/>
      <c r="T38" s="93" t="s">
        <v>16</v>
      </c>
      <c r="U38" s="93"/>
      <c r="V38" s="322"/>
      <c r="W38" s="236" t="str">
        <f>IF(S35+U35=0,"C7勝",IF(S35&gt;U35,R35,W35))</f>
        <v>C7勝</v>
      </c>
      <c r="X38" s="153">
        <f t="shared" si="2"/>
        <v>0.63194444444444497</v>
      </c>
      <c r="Y38" s="103" t="str">
        <f t="shared" si="3"/>
        <v>Ｔ１０</v>
      </c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</row>
    <row r="39" spans="1:50" s="94" customFormat="1" ht="39" customHeight="1" x14ac:dyDescent="0.15">
      <c r="A39" s="103" t="str">
        <f>組合せ!B36</f>
        <v>Ｔ１１</v>
      </c>
      <c r="B39" s="153">
        <f>組合せ!C36</f>
        <v>0.63888888888888995</v>
      </c>
      <c r="C39" s="270"/>
      <c r="D39" s="100" t="str">
        <f>IF(E36+G36=0,"A8勝",IF(E36&gt;G36,D36,I36))</f>
        <v>A8勝</v>
      </c>
      <c r="E39" s="93"/>
      <c r="F39" s="93" t="s">
        <v>16</v>
      </c>
      <c r="G39" s="93"/>
      <c r="H39" s="270"/>
      <c r="I39" s="100" t="str">
        <f>IF(L36+N36=0,"B8勝",IF(L36&gt;N36,K36,P36))</f>
        <v>B8勝</v>
      </c>
      <c r="J39" s="270"/>
      <c r="K39" s="100" t="str">
        <f>IF(S33+U33=0,"C5勝",IF(S33&gt;U33,R33,W33))</f>
        <v>C5勝</v>
      </c>
      <c r="L39" s="93"/>
      <c r="M39" s="93" t="s">
        <v>16</v>
      </c>
      <c r="N39" s="93"/>
      <c r="O39" s="270"/>
      <c r="P39" s="100" t="str">
        <f>IF(S36+U36=0,"C8勝",IF(S36&gt;U36,R36,W36))</f>
        <v>C8勝</v>
      </c>
      <c r="Q39" s="325"/>
      <c r="R39" s="236" t="str">
        <f>IF(E37+G37=0,"A９勝",IF(E37&gt;G37,D37,I37))</f>
        <v>A９勝</v>
      </c>
      <c r="S39" s="355"/>
      <c r="T39" s="93" t="s">
        <v>16</v>
      </c>
      <c r="U39" s="93"/>
      <c r="V39" s="325"/>
      <c r="W39" s="236" t="str">
        <f>IF(S37+U37=0,"C9勝",IF(S37&gt;U37,R37,W37))</f>
        <v>C9勝</v>
      </c>
      <c r="X39" s="153">
        <f t="shared" si="2"/>
        <v>0.63888888888888995</v>
      </c>
      <c r="Y39" s="103" t="str">
        <f t="shared" si="3"/>
        <v>Ｔ１１</v>
      </c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</row>
    <row r="40" spans="1:50" s="94" customFormat="1" ht="39" customHeight="1" x14ac:dyDescent="0.15">
      <c r="A40" s="439" t="str">
        <f>組合せ!B37</f>
        <v>Ｔ12</v>
      </c>
      <c r="B40" s="415">
        <f>組合せ!C38</f>
        <v>0.64930555555555558</v>
      </c>
      <c r="C40" s="442"/>
      <c r="D40" s="418" t="str">
        <f>IF(L38+N38=0,"B10勝",IF(L38&gt;N38,K38,P38))</f>
        <v>B10勝</v>
      </c>
      <c r="E40" s="93"/>
      <c r="F40" s="93" t="s">
        <v>16</v>
      </c>
      <c r="G40" s="93"/>
      <c r="H40" s="442"/>
      <c r="I40" s="418" t="str">
        <f>IF(S38+U38=0,"C10勝",IF(S38&gt;U38,R38,W38))</f>
        <v>C10勝</v>
      </c>
      <c r="J40" s="442"/>
      <c r="K40" s="418" t="str">
        <f>IF(E39+G39=0,"A11勝",IF(E39&gt;G39,D39,I39))</f>
        <v>A11勝</v>
      </c>
      <c r="L40" s="93"/>
      <c r="M40" s="93" t="s">
        <v>16</v>
      </c>
      <c r="N40" s="93"/>
      <c r="O40" s="442"/>
      <c r="P40" s="418" t="str">
        <f>IF(S39+U39=0,"C11勝",IF(S39&gt;U39,R39,W39))</f>
        <v>C11勝</v>
      </c>
      <c r="Q40" s="424"/>
      <c r="R40" s="425"/>
      <c r="S40" s="425"/>
      <c r="T40" s="425"/>
      <c r="U40" s="425"/>
      <c r="V40" s="425"/>
      <c r="W40" s="426"/>
      <c r="X40" s="412">
        <f t="shared" si="2"/>
        <v>0.64930555555555558</v>
      </c>
      <c r="Y40" s="415" t="str">
        <f t="shared" si="3"/>
        <v>Ｔ12</v>
      </c>
      <c r="Z40" s="107"/>
      <c r="AA40" s="104"/>
      <c r="AK40" s="96"/>
      <c r="AL40" s="96"/>
      <c r="AM40" s="96"/>
      <c r="AN40" s="96"/>
      <c r="AO40" s="96"/>
      <c r="AP40" s="96"/>
      <c r="AQ40" s="96"/>
      <c r="AR40" s="96"/>
      <c r="AS40" s="96"/>
      <c r="AT40" s="96"/>
      <c r="AU40" s="96"/>
      <c r="AV40" s="96"/>
      <c r="AW40" s="96"/>
      <c r="AX40" s="96"/>
    </row>
    <row r="41" spans="1:50" s="94" customFormat="1" ht="39" customHeight="1" x14ac:dyDescent="0.15">
      <c r="A41" s="440"/>
      <c r="B41" s="416"/>
      <c r="C41" s="443"/>
      <c r="D41" s="419"/>
      <c r="E41" s="93"/>
      <c r="F41" s="93" t="s">
        <v>16</v>
      </c>
      <c r="G41" s="93"/>
      <c r="H41" s="443"/>
      <c r="I41" s="419"/>
      <c r="J41" s="443"/>
      <c r="K41" s="419"/>
      <c r="L41" s="93"/>
      <c r="M41" s="93" t="s">
        <v>16</v>
      </c>
      <c r="N41" s="93"/>
      <c r="O41" s="443"/>
      <c r="P41" s="419"/>
      <c r="Q41" s="427"/>
      <c r="R41" s="428"/>
      <c r="S41" s="428"/>
      <c r="T41" s="428"/>
      <c r="U41" s="428"/>
      <c r="V41" s="428"/>
      <c r="W41" s="429"/>
      <c r="X41" s="413"/>
      <c r="Y41" s="416"/>
      <c r="Z41" s="107"/>
      <c r="AA41" s="104"/>
      <c r="AK41" s="96"/>
      <c r="AL41" s="97"/>
      <c r="AM41" s="98"/>
      <c r="AN41" s="96"/>
      <c r="AO41" s="96"/>
      <c r="AP41" s="96"/>
      <c r="AQ41" s="96"/>
      <c r="AR41" s="96"/>
      <c r="AS41" s="96"/>
      <c r="AT41" s="96"/>
      <c r="AU41" s="96"/>
      <c r="AV41" s="96"/>
      <c r="AW41" s="96"/>
      <c r="AX41" s="96"/>
    </row>
    <row r="42" spans="1:50" s="94" customFormat="1" ht="39" customHeight="1" x14ac:dyDescent="0.15">
      <c r="A42" s="441"/>
      <c r="B42" s="417"/>
      <c r="C42" s="444"/>
      <c r="D42" s="420"/>
      <c r="E42" s="93"/>
      <c r="F42" s="93" t="s">
        <v>16</v>
      </c>
      <c r="G42" s="93"/>
      <c r="H42" s="444"/>
      <c r="I42" s="420"/>
      <c r="J42" s="444"/>
      <c r="K42" s="420"/>
      <c r="L42" s="93"/>
      <c r="M42" s="93" t="s">
        <v>16</v>
      </c>
      <c r="N42" s="93"/>
      <c r="O42" s="444"/>
      <c r="P42" s="420"/>
      <c r="Q42" s="430"/>
      <c r="R42" s="431"/>
      <c r="S42" s="431"/>
      <c r="T42" s="431"/>
      <c r="U42" s="431"/>
      <c r="V42" s="431"/>
      <c r="W42" s="432"/>
      <c r="X42" s="414"/>
      <c r="Y42" s="417"/>
      <c r="Z42" s="107"/>
      <c r="AA42" s="104"/>
    </row>
    <row r="43" spans="1:50" s="94" customFormat="1" ht="29.25" customHeight="1" x14ac:dyDescent="0.15">
      <c r="A43" s="104"/>
      <c r="B43" s="172"/>
      <c r="C43" s="171"/>
      <c r="D43" s="171"/>
      <c r="E43" s="171"/>
      <c r="F43" s="171"/>
      <c r="G43" s="171"/>
      <c r="H43" s="171"/>
      <c r="I43" s="171"/>
      <c r="J43" s="171"/>
      <c r="K43" s="171"/>
      <c r="L43" s="171"/>
      <c r="M43" s="171"/>
      <c r="N43" s="171"/>
      <c r="O43" s="171"/>
      <c r="P43" s="171"/>
      <c r="Q43" s="173"/>
      <c r="R43" s="171"/>
      <c r="S43" s="173"/>
      <c r="T43" s="173"/>
      <c r="U43" s="173"/>
      <c r="V43" s="173"/>
      <c r="W43" s="171"/>
      <c r="X43" s="174"/>
      <c r="Y43" s="108"/>
      <c r="Z43" s="104"/>
      <c r="AA43" s="104"/>
      <c r="AJ43" s="96"/>
      <c r="AK43" s="97"/>
      <c r="AL43" s="98"/>
      <c r="AM43" s="96"/>
      <c r="AN43" s="96"/>
      <c r="AO43" s="96"/>
      <c r="AP43" s="96"/>
      <c r="AQ43" s="96"/>
      <c r="AR43" s="96"/>
      <c r="AS43" s="96"/>
      <c r="AT43" s="96"/>
      <c r="AU43" s="96"/>
      <c r="AV43" s="96"/>
      <c r="AW43" s="96"/>
    </row>
    <row r="44" spans="1:50" s="94" customFormat="1" ht="29.25" customHeight="1" x14ac:dyDescent="0.15">
      <c r="A44" s="104"/>
      <c r="B44" s="172"/>
      <c r="C44" s="173"/>
      <c r="D44" s="171"/>
      <c r="E44" s="173"/>
      <c r="F44" s="173"/>
      <c r="G44" s="173"/>
      <c r="H44" s="173"/>
      <c r="I44" s="171"/>
      <c r="J44" s="173"/>
      <c r="K44" s="171"/>
      <c r="L44" s="173"/>
      <c r="M44" s="173"/>
      <c r="N44" s="173"/>
      <c r="O44" s="173"/>
      <c r="P44" s="171"/>
      <c r="Q44" s="171"/>
      <c r="R44" s="171"/>
      <c r="S44" s="171"/>
      <c r="T44" s="171"/>
      <c r="U44" s="171"/>
      <c r="V44" s="171"/>
      <c r="W44" s="171"/>
      <c r="X44" s="174"/>
      <c r="Y44" s="108"/>
      <c r="Z44" s="104"/>
      <c r="AA44" s="104"/>
      <c r="AJ44" s="96"/>
      <c r="AK44" s="97"/>
      <c r="AL44" s="98"/>
      <c r="AM44" s="96"/>
      <c r="AN44" s="96"/>
      <c r="AO44" s="96"/>
      <c r="AP44" s="96"/>
      <c r="AQ44" s="96"/>
      <c r="AR44" s="96"/>
      <c r="AS44" s="96"/>
      <c r="AT44" s="96"/>
      <c r="AU44" s="96"/>
      <c r="AV44" s="96"/>
      <c r="AW44" s="96"/>
    </row>
    <row r="45" spans="1:50" s="94" customFormat="1" ht="29.25" customHeight="1" x14ac:dyDescent="0.15">
      <c r="A45" s="104"/>
      <c r="B45" s="172"/>
      <c r="C45" s="173"/>
      <c r="D45" s="171"/>
      <c r="E45" s="173"/>
      <c r="F45" s="173"/>
      <c r="G45" s="173"/>
      <c r="H45" s="173"/>
      <c r="I45" s="171"/>
      <c r="J45" s="173"/>
      <c r="K45" s="171"/>
      <c r="L45" s="173"/>
      <c r="M45" s="173"/>
      <c r="N45" s="173"/>
      <c r="O45" s="173"/>
      <c r="P45" s="171"/>
      <c r="Q45" s="171"/>
      <c r="R45" s="171"/>
      <c r="S45" s="171"/>
      <c r="T45" s="171"/>
      <c r="U45" s="171"/>
      <c r="V45" s="171"/>
      <c r="W45" s="171"/>
      <c r="X45" s="174"/>
      <c r="Y45" s="108"/>
      <c r="Z45" s="104"/>
      <c r="AA45" s="104"/>
      <c r="AJ45" s="96"/>
      <c r="AK45" s="97"/>
      <c r="AL45" s="98"/>
      <c r="AM45" s="96"/>
      <c r="AN45" s="96"/>
      <c r="AO45" s="96"/>
      <c r="AP45" s="96"/>
      <c r="AQ45" s="96"/>
      <c r="AR45" s="96"/>
      <c r="AS45" s="96"/>
      <c r="AT45" s="96"/>
      <c r="AU45" s="96"/>
      <c r="AV45" s="96"/>
      <c r="AW45" s="96"/>
    </row>
    <row r="46" spans="1:50" s="94" customFormat="1" ht="29.25" customHeight="1" x14ac:dyDescent="0.15">
      <c r="A46" s="104"/>
      <c r="B46" s="172"/>
      <c r="C46" s="173"/>
      <c r="D46" s="171"/>
      <c r="E46" s="173"/>
      <c r="F46" s="173"/>
      <c r="G46" s="173"/>
      <c r="H46" s="173"/>
      <c r="I46" s="171"/>
      <c r="J46" s="173"/>
      <c r="K46" s="171"/>
      <c r="L46" s="173"/>
      <c r="M46" s="173"/>
      <c r="N46" s="173"/>
      <c r="O46" s="173"/>
      <c r="P46" s="171"/>
      <c r="Q46" s="171"/>
      <c r="R46" s="171"/>
      <c r="S46" s="171"/>
      <c r="T46" s="171"/>
      <c r="U46" s="171"/>
      <c r="V46" s="171"/>
      <c r="W46" s="171"/>
      <c r="X46" s="174"/>
      <c r="Y46" s="108"/>
      <c r="Z46" s="104"/>
      <c r="AA46" s="104"/>
      <c r="AJ46" s="96"/>
      <c r="AK46" s="97"/>
      <c r="AL46" s="98"/>
      <c r="AM46" s="96"/>
      <c r="AN46" s="96"/>
      <c r="AO46" s="96"/>
      <c r="AP46" s="96"/>
      <c r="AQ46" s="96"/>
      <c r="AR46" s="96"/>
      <c r="AS46" s="96"/>
      <c r="AT46" s="96"/>
      <c r="AU46" s="96"/>
      <c r="AV46" s="96"/>
      <c r="AW46" s="96"/>
    </row>
    <row r="47" spans="1:50" s="94" customFormat="1" ht="29.25" customHeight="1" x14ac:dyDescent="0.15">
      <c r="A47" s="104"/>
      <c r="B47" s="172"/>
      <c r="C47" s="173"/>
      <c r="D47" s="171"/>
      <c r="E47" s="173"/>
      <c r="F47" s="173"/>
      <c r="G47" s="173"/>
      <c r="H47" s="173"/>
      <c r="I47" s="171"/>
      <c r="J47" s="171"/>
      <c r="K47" s="171"/>
      <c r="L47" s="171"/>
      <c r="M47" s="171"/>
      <c r="N47" s="171"/>
      <c r="O47" s="171"/>
      <c r="P47" s="171"/>
      <c r="Q47" s="173"/>
      <c r="R47" s="171"/>
      <c r="S47" s="173"/>
      <c r="T47" s="173"/>
      <c r="U47" s="173"/>
      <c r="V47" s="173"/>
      <c r="W47" s="171"/>
      <c r="X47" s="174"/>
      <c r="Y47" s="108"/>
      <c r="Z47" s="104"/>
      <c r="AA47" s="104"/>
      <c r="AJ47" s="96"/>
      <c r="AK47" s="97"/>
      <c r="AL47" s="98"/>
      <c r="AM47" s="96"/>
      <c r="AN47" s="96"/>
      <c r="AO47" s="96"/>
      <c r="AP47" s="96"/>
      <c r="AQ47" s="96"/>
      <c r="AR47" s="96"/>
      <c r="AS47" s="96"/>
      <c r="AT47" s="96"/>
      <c r="AU47" s="96"/>
      <c r="AV47" s="96"/>
      <c r="AW47" s="96"/>
    </row>
    <row r="48" spans="1:50" s="94" customFormat="1" ht="29.25" customHeight="1" x14ac:dyDescent="0.15">
      <c r="A48" s="104"/>
      <c r="B48" s="172"/>
      <c r="C48" s="173"/>
      <c r="D48" s="171"/>
      <c r="E48" s="173"/>
      <c r="F48" s="173"/>
      <c r="G48" s="173"/>
      <c r="H48" s="173"/>
      <c r="I48" s="171"/>
      <c r="J48" s="173"/>
      <c r="K48" s="171"/>
      <c r="L48" s="173"/>
      <c r="M48" s="173"/>
      <c r="N48" s="173"/>
      <c r="O48" s="173"/>
      <c r="P48" s="171"/>
      <c r="Q48" s="173"/>
      <c r="R48" s="171"/>
      <c r="S48" s="173"/>
      <c r="T48" s="173"/>
      <c r="U48" s="173"/>
      <c r="V48" s="173"/>
      <c r="W48" s="171"/>
      <c r="X48" s="174"/>
      <c r="Y48" s="108"/>
      <c r="Z48" s="104"/>
      <c r="AA48" s="104"/>
      <c r="AJ48" s="96"/>
      <c r="AK48" s="97"/>
      <c r="AL48" s="98"/>
      <c r="AM48" s="96"/>
      <c r="AN48" s="96"/>
      <c r="AO48" s="96"/>
      <c r="AP48" s="96"/>
      <c r="AQ48" s="96"/>
      <c r="AR48" s="96"/>
      <c r="AS48" s="96"/>
      <c r="AT48" s="96"/>
      <c r="AU48" s="96"/>
      <c r="AV48" s="96"/>
      <c r="AW48" s="96"/>
    </row>
    <row r="49" spans="1:49" s="94" customFormat="1" ht="29.25" customHeight="1" x14ac:dyDescent="0.15">
      <c r="A49" s="104"/>
      <c r="B49" s="172"/>
      <c r="C49" s="173"/>
      <c r="D49" s="171"/>
      <c r="E49" s="173"/>
      <c r="F49" s="173"/>
      <c r="G49" s="173"/>
      <c r="H49" s="173"/>
      <c r="I49" s="171"/>
      <c r="J49" s="173"/>
      <c r="K49" s="171"/>
      <c r="L49" s="173"/>
      <c r="M49" s="173"/>
      <c r="N49" s="173"/>
      <c r="O49" s="173"/>
      <c r="P49" s="171"/>
      <c r="Q49" s="173"/>
      <c r="R49" s="171"/>
      <c r="S49" s="173"/>
      <c r="T49" s="173"/>
      <c r="U49" s="173"/>
      <c r="V49" s="173"/>
      <c r="W49" s="171"/>
      <c r="X49" s="174"/>
      <c r="Y49" s="108"/>
      <c r="Z49" s="104"/>
      <c r="AA49" s="104"/>
      <c r="AJ49" s="96"/>
      <c r="AK49" s="97"/>
      <c r="AL49" s="98"/>
      <c r="AM49" s="96"/>
      <c r="AN49" s="96"/>
      <c r="AO49" s="96"/>
      <c r="AP49" s="96"/>
      <c r="AQ49" s="96"/>
      <c r="AR49" s="96"/>
      <c r="AS49" s="96"/>
      <c r="AT49" s="96"/>
      <c r="AU49" s="96"/>
      <c r="AV49" s="96"/>
      <c r="AW49" s="96"/>
    </row>
    <row r="50" spans="1:49" s="94" customFormat="1" ht="29.25" customHeight="1" x14ac:dyDescent="0.15">
      <c r="A50" s="104"/>
      <c r="B50" s="172"/>
      <c r="C50" s="173"/>
      <c r="D50" s="171"/>
      <c r="E50" s="173"/>
      <c r="F50" s="173"/>
      <c r="G50" s="173"/>
      <c r="H50" s="173"/>
      <c r="I50" s="171"/>
      <c r="J50" s="173"/>
      <c r="K50" s="171"/>
      <c r="L50" s="173"/>
      <c r="M50" s="173"/>
      <c r="N50" s="173"/>
      <c r="O50" s="173"/>
      <c r="P50" s="171"/>
      <c r="Q50" s="173"/>
      <c r="R50" s="171"/>
      <c r="S50" s="173"/>
      <c r="T50" s="173"/>
      <c r="U50" s="173"/>
      <c r="V50" s="173"/>
      <c r="W50" s="171"/>
      <c r="X50" s="174"/>
      <c r="Y50" s="108"/>
      <c r="Z50" s="104"/>
      <c r="AA50" s="104"/>
      <c r="AJ50" s="96"/>
      <c r="AK50" s="97"/>
      <c r="AL50" s="98"/>
      <c r="AM50" s="96"/>
      <c r="AN50" s="96"/>
      <c r="AO50" s="96"/>
      <c r="AP50" s="96"/>
      <c r="AQ50" s="96"/>
      <c r="AR50" s="96"/>
      <c r="AS50" s="96"/>
      <c r="AT50" s="96"/>
      <c r="AU50" s="96"/>
      <c r="AV50" s="96"/>
      <c r="AW50" s="96"/>
    </row>
    <row r="51" spans="1:49" s="89" customFormat="1" ht="30.75" customHeight="1" x14ac:dyDescent="0.15">
      <c r="A51" s="68"/>
      <c r="B51" s="69"/>
      <c r="C51" s="70"/>
      <c r="D51" s="104"/>
      <c r="E51" s="107"/>
      <c r="F51" s="69"/>
      <c r="G51" s="107"/>
      <c r="H51" s="69"/>
      <c r="I51" s="104"/>
      <c r="J51" s="70"/>
      <c r="K51" s="104"/>
      <c r="L51" s="175"/>
      <c r="M51" s="176"/>
      <c r="N51" s="175"/>
      <c r="O51" s="106"/>
      <c r="P51" s="104"/>
      <c r="Q51" s="70"/>
      <c r="R51" s="104"/>
      <c r="S51" s="175"/>
      <c r="T51" s="149"/>
      <c r="U51" s="175"/>
      <c r="V51" s="70"/>
      <c r="W51" s="104"/>
      <c r="X51" s="69"/>
      <c r="Y51" s="69"/>
      <c r="Z51" s="177"/>
      <c r="AA51" s="177"/>
      <c r="AJ51" s="90"/>
      <c r="AK51" s="91"/>
      <c r="AL51" s="92"/>
      <c r="AM51" s="90"/>
      <c r="AN51" s="90"/>
      <c r="AO51" s="90"/>
      <c r="AP51" s="90"/>
      <c r="AQ51" s="90"/>
      <c r="AR51" s="90"/>
      <c r="AS51" s="90"/>
      <c r="AT51" s="90"/>
      <c r="AU51" s="90"/>
      <c r="AV51" s="90"/>
      <c r="AW51" s="90"/>
    </row>
    <row r="52" spans="1:49" ht="30.75" customHeight="1" x14ac:dyDescent="0.15">
      <c r="A52" s="68"/>
      <c r="B52" s="69"/>
      <c r="C52" s="70"/>
      <c r="D52" s="104"/>
      <c r="E52" s="107"/>
      <c r="F52" s="69"/>
      <c r="G52" s="107"/>
      <c r="H52" s="69"/>
      <c r="I52" s="104"/>
      <c r="J52" s="70"/>
      <c r="K52" s="104"/>
      <c r="L52" s="151"/>
      <c r="M52" s="151"/>
      <c r="N52" s="151"/>
      <c r="O52" s="106"/>
      <c r="P52" s="104"/>
      <c r="Q52" s="70"/>
      <c r="R52" s="68"/>
      <c r="S52" s="150"/>
      <c r="T52" s="150"/>
      <c r="U52" s="150"/>
      <c r="V52" s="70"/>
      <c r="W52" s="68"/>
      <c r="X52" s="69"/>
      <c r="Y52" s="69"/>
    </row>
    <row r="53" spans="1:49" ht="26.25" customHeight="1" x14ac:dyDescent="0.15">
      <c r="A53" s="68"/>
      <c r="B53" s="69"/>
      <c r="C53" s="70"/>
      <c r="D53" s="104"/>
      <c r="E53" s="152"/>
      <c r="G53" s="152"/>
      <c r="H53" s="69"/>
      <c r="I53" s="104"/>
      <c r="J53" s="70"/>
      <c r="K53" s="104"/>
      <c r="L53" s="151"/>
      <c r="M53" s="151"/>
      <c r="N53" s="151"/>
      <c r="O53" s="106"/>
      <c r="P53" s="104"/>
      <c r="Q53" s="70"/>
      <c r="R53" s="68"/>
      <c r="S53" s="148"/>
      <c r="T53" s="149"/>
      <c r="U53" s="148"/>
      <c r="V53" s="70"/>
      <c r="W53" s="68"/>
      <c r="X53" s="69"/>
      <c r="Y53" s="69"/>
    </row>
    <row r="54" spans="1:49" s="71" customFormat="1" ht="26.25" customHeight="1" x14ac:dyDescent="0.15">
      <c r="A54" s="68"/>
      <c r="B54" s="69"/>
      <c r="C54" s="70"/>
      <c r="D54" s="68"/>
      <c r="E54" s="8"/>
      <c r="F54" s="8"/>
      <c r="G54" s="8"/>
      <c r="H54" s="69"/>
      <c r="I54" s="68"/>
      <c r="J54" s="70"/>
      <c r="K54" s="68"/>
      <c r="L54" s="148"/>
      <c r="M54" s="149"/>
      <c r="N54" s="148"/>
      <c r="O54" s="70"/>
      <c r="P54" s="68"/>
      <c r="Q54" s="70"/>
      <c r="R54" s="68"/>
      <c r="S54" s="148"/>
      <c r="T54" s="149"/>
      <c r="U54" s="148"/>
      <c r="V54" s="70"/>
      <c r="W54" s="68"/>
      <c r="X54" s="69"/>
      <c r="Y54" s="69"/>
      <c r="AJ54" s="72"/>
      <c r="AK54" s="73"/>
      <c r="AL54" s="74"/>
      <c r="AM54" s="72"/>
      <c r="AN54" s="72"/>
      <c r="AO54" s="72"/>
      <c r="AP54" s="72"/>
      <c r="AQ54" s="72"/>
      <c r="AR54" s="72"/>
      <c r="AS54" s="72"/>
      <c r="AT54" s="72"/>
      <c r="AU54" s="72"/>
      <c r="AV54" s="72"/>
      <c r="AW54" s="72"/>
    </row>
    <row r="55" spans="1:49" s="71" customFormat="1" ht="26.25" customHeight="1" x14ac:dyDescent="0.15">
      <c r="A55" s="68"/>
      <c r="B55" s="69"/>
      <c r="C55" s="70"/>
      <c r="D55" s="68"/>
      <c r="E55" s="8"/>
      <c r="F55" s="8"/>
      <c r="G55" s="8"/>
      <c r="H55" s="69"/>
      <c r="I55" s="68"/>
      <c r="J55" s="70"/>
      <c r="K55" s="68"/>
      <c r="L55" s="69"/>
      <c r="M55" s="68"/>
      <c r="N55" s="69"/>
      <c r="O55" s="70"/>
      <c r="P55" s="68"/>
      <c r="Q55" s="70"/>
      <c r="R55" s="68"/>
      <c r="S55" s="69"/>
      <c r="T55" s="68"/>
      <c r="U55" s="69"/>
      <c r="V55" s="70"/>
      <c r="W55" s="68"/>
      <c r="X55" s="69"/>
      <c r="Y55" s="69"/>
      <c r="AJ55" s="72"/>
      <c r="AK55" s="73"/>
      <c r="AL55" s="74"/>
      <c r="AM55" s="72"/>
      <c r="AN55" s="72"/>
      <c r="AO55" s="72"/>
      <c r="AP55" s="72"/>
      <c r="AQ55" s="72"/>
      <c r="AR55" s="72"/>
      <c r="AS55" s="72"/>
      <c r="AT55" s="72"/>
      <c r="AU55" s="72"/>
      <c r="AV55" s="72"/>
      <c r="AW55" s="72"/>
    </row>
    <row r="56" spans="1:49" s="71" customFormat="1" ht="26.25" customHeight="1" x14ac:dyDescent="0.15">
      <c r="A56" s="68"/>
      <c r="B56" s="69"/>
      <c r="C56" s="70"/>
      <c r="D56" s="68"/>
      <c r="E56" s="8"/>
      <c r="F56" s="8"/>
      <c r="G56" s="8"/>
      <c r="H56" s="69"/>
      <c r="I56" s="68"/>
      <c r="J56" s="70"/>
      <c r="K56" s="68"/>
      <c r="L56" s="69"/>
      <c r="M56" s="68"/>
      <c r="N56" s="69"/>
      <c r="O56" s="70"/>
      <c r="P56" s="68"/>
      <c r="Q56" s="70"/>
      <c r="R56" s="68"/>
      <c r="S56" s="69"/>
      <c r="T56" s="68"/>
      <c r="U56" s="69"/>
      <c r="V56" s="70"/>
      <c r="W56" s="68"/>
      <c r="X56" s="69"/>
      <c r="Y56" s="69"/>
      <c r="AJ56" s="72"/>
      <c r="AK56" s="73"/>
      <c r="AL56" s="74"/>
      <c r="AM56" s="72"/>
      <c r="AN56" s="72"/>
      <c r="AO56" s="72"/>
      <c r="AP56" s="72"/>
      <c r="AQ56" s="72"/>
      <c r="AR56" s="72"/>
      <c r="AS56" s="72"/>
      <c r="AT56" s="72"/>
      <c r="AU56" s="72"/>
      <c r="AV56" s="72"/>
      <c r="AW56" s="72"/>
    </row>
    <row r="57" spans="1:49" s="71" customFormat="1" ht="21.75" customHeight="1" x14ac:dyDescent="0.15">
      <c r="A57" s="7"/>
      <c r="B57" s="8"/>
      <c r="C57" s="9"/>
      <c r="D57" s="7"/>
      <c r="E57" s="8"/>
      <c r="F57" s="8"/>
      <c r="G57" s="8"/>
      <c r="H57" s="8"/>
      <c r="I57" s="7"/>
      <c r="J57" s="9"/>
      <c r="K57" s="7"/>
      <c r="L57" s="8"/>
      <c r="M57" s="7"/>
      <c r="N57" s="8"/>
      <c r="O57" s="9"/>
      <c r="P57" s="7"/>
      <c r="Q57" s="9"/>
      <c r="R57" s="7"/>
      <c r="S57" s="8"/>
      <c r="T57" s="7"/>
      <c r="U57" s="8"/>
      <c r="V57" s="9"/>
      <c r="W57" s="7"/>
      <c r="X57" s="8"/>
      <c r="Y57" s="8"/>
      <c r="AJ57" s="72"/>
      <c r="AK57" s="73"/>
      <c r="AL57" s="74"/>
      <c r="AM57" s="72"/>
      <c r="AN57" s="72"/>
      <c r="AO57" s="72"/>
      <c r="AP57" s="72"/>
      <c r="AQ57" s="72"/>
      <c r="AR57" s="72"/>
      <c r="AS57" s="72"/>
      <c r="AT57" s="72"/>
      <c r="AU57" s="72"/>
      <c r="AV57" s="72"/>
      <c r="AW57" s="72"/>
    </row>
    <row r="58" spans="1:49" s="71" customFormat="1" ht="21.75" customHeight="1" x14ac:dyDescent="0.15">
      <c r="A58" s="7"/>
      <c r="B58" s="8"/>
      <c r="C58" s="9"/>
      <c r="D58" s="7"/>
      <c r="E58" s="8"/>
      <c r="F58" s="8"/>
      <c r="G58" s="8"/>
      <c r="H58" s="8"/>
      <c r="I58" s="7"/>
      <c r="J58" s="9"/>
      <c r="K58" s="7"/>
      <c r="L58" s="8"/>
      <c r="M58" s="7"/>
      <c r="N58" s="8"/>
      <c r="O58" s="9"/>
      <c r="P58" s="7"/>
      <c r="Q58" s="9"/>
      <c r="R58" s="7"/>
      <c r="S58" s="8"/>
      <c r="T58" s="7"/>
      <c r="U58" s="8"/>
      <c r="V58" s="9"/>
      <c r="W58" s="7"/>
      <c r="X58" s="8"/>
      <c r="Y58" s="8"/>
      <c r="AJ58" s="72"/>
      <c r="AK58" s="73"/>
      <c r="AL58" s="74"/>
      <c r="AM58" s="72"/>
      <c r="AN58" s="72"/>
      <c r="AO58" s="72"/>
      <c r="AP58" s="72"/>
      <c r="AQ58" s="72"/>
      <c r="AR58" s="72"/>
      <c r="AS58" s="72"/>
      <c r="AT58" s="72"/>
      <c r="AU58" s="72"/>
      <c r="AV58" s="72"/>
      <c r="AW58" s="72"/>
    </row>
  </sheetData>
  <mergeCells count="38">
    <mergeCell ref="C38:I38"/>
    <mergeCell ref="C17:I17"/>
    <mergeCell ref="J25:P25"/>
    <mergeCell ref="Q24:W24"/>
    <mergeCell ref="A40:A42"/>
    <mergeCell ref="J40:J42"/>
    <mergeCell ref="K40:K42"/>
    <mergeCell ref="O40:O42"/>
    <mergeCell ref="B40:B42"/>
    <mergeCell ref="C40:C42"/>
    <mergeCell ref="D40:D42"/>
    <mergeCell ref="H40:H42"/>
    <mergeCell ref="I40:I42"/>
    <mergeCell ref="X40:X42"/>
    <mergeCell ref="Y40:Y42"/>
    <mergeCell ref="P40:P42"/>
    <mergeCell ref="AE4:AF4"/>
    <mergeCell ref="Q4:R4"/>
    <mergeCell ref="S4:U4"/>
    <mergeCell ref="V4:W4"/>
    <mergeCell ref="AA4:AB4"/>
    <mergeCell ref="AC4:AD4"/>
    <mergeCell ref="O4:P4"/>
    <mergeCell ref="Q40:W42"/>
    <mergeCell ref="J37:P37"/>
    <mergeCell ref="C4:D4"/>
    <mergeCell ref="J4:K4"/>
    <mergeCell ref="L4:N4"/>
    <mergeCell ref="E4:G4"/>
    <mergeCell ref="C27:W27"/>
    <mergeCell ref="H4:I4"/>
    <mergeCell ref="A3:B3"/>
    <mergeCell ref="J3:P3"/>
    <mergeCell ref="Q3:W3"/>
    <mergeCell ref="C3:I3"/>
    <mergeCell ref="W1:Y1"/>
    <mergeCell ref="X3:Y3"/>
    <mergeCell ref="A1:K1"/>
  </mergeCells>
  <phoneticPr fontId="2"/>
  <conditionalFormatting sqref="C5:C25 H5:H16 H18:H25 J5:J25 O5:O24 Q5:Q25 V5:V23 V25">
    <cfRule type="cellIs" dxfId="0" priority="19" stopIfTrue="1" operator="equal">
      <formula>#REF!</formula>
    </cfRule>
  </conditionalFormatting>
  <printOptions horizontalCentered="1"/>
  <pageMargins left="0.23622047244094491" right="0.23622047244094491" top="0.55118110236220474" bottom="0.55118110236220474" header="0.31496062992125984" footer="0.31496062992125984"/>
  <pageSetup paperSize="9" scale="36" orientation="landscape" horizontalDpi="4294967293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L43"/>
  <sheetViews>
    <sheetView view="pageBreakPreview" zoomScale="90" zoomScaleNormal="75" zoomScaleSheetLayoutView="90" workbookViewId="0">
      <pane ySplit="3" topLeftCell="A4" activePane="bottomLeft" state="frozen"/>
      <selection activeCell="BB31" sqref="BB31:BC31"/>
      <selection pane="bottomLeft" activeCell="BB31" sqref="BB31:BC31"/>
    </sheetView>
  </sheetViews>
  <sheetFormatPr defaultColWidth="8.875" defaultRowHeight="14.25" x14ac:dyDescent="0.15"/>
  <cols>
    <col min="1" max="1" width="5.25" style="22" customWidth="1"/>
    <col min="2" max="2" width="31.125" style="28" customWidth="1"/>
    <col min="3" max="3" width="3.625" style="22" customWidth="1"/>
    <col min="4" max="4" width="2.625" style="22" customWidth="1"/>
    <col min="5" max="6" width="3.625" style="22" customWidth="1"/>
    <col min="7" max="7" width="2.625" style="22" customWidth="1"/>
    <col min="8" max="9" width="3.625" style="22" customWidth="1"/>
    <col min="10" max="10" width="2.625" style="22" customWidth="1"/>
    <col min="11" max="12" width="3.625" style="22" customWidth="1"/>
    <col min="13" max="13" width="2.625" style="22" customWidth="1"/>
    <col min="14" max="14" width="3.625" style="22" customWidth="1"/>
    <col min="15" max="15" width="2.125" style="22" customWidth="1"/>
    <col min="16" max="16" width="4.125" style="22" customWidth="1"/>
    <col min="17" max="17" width="2.625" style="22" customWidth="1"/>
    <col min="18" max="18" width="4.125" style="28" customWidth="1"/>
    <col min="19" max="19" width="2.625" style="28" customWidth="1"/>
    <col min="20" max="20" width="4.125" style="22" customWidth="1"/>
    <col min="21" max="21" width="5.625" style="28" customWidth="1"/>
    <col min="22" max="22" width="4.125" style="28" customWidth="1"/>
    <col min="23" max="23" width="2.625" style="28" customWidth="1"/>
    <col min="24" max="24" width="4.125" style="28" customWidth="1"/>
    <col min="25" max="25" width="5.625" style="28" customWidth="1"/>
    <col min="26" max="26" width="2" style="28" customWidth="1"/>
    <col min="27" max="27" width="11.25" style="32" customWidth="1"/>
    <col min="28" max="28" width="5.125" style="22" customWidth="1"/>
    <col min="29" max="29" width="22.875" style="28" bestFit="1" customWidth="1"/>
    <col min="30" max="30" width="11.25" style="87" customWidth="1"/>
    <col min="31" max="31" width="2" customWidth="1"/>
    <col min="32" max="32" width="5.5" style="22" customWidth="1"/>
    <col min="33" max="33" width="27.75" style="28" customWidth="1"/>
    <col min="34" max="34" width="6.625" customWidth="1"/>
    <col min="35" max="37" width="8.875" style="28"/>
    <col min="38" max="38" width="24.875" style="28" customWidth="1"/>
    <col min="39" max="16384" width="8.875" style="28"/>
  </cols>
  <sheetData>
    <row r="1" spans="1:38" ht="30" customHeight="1" x14ac:dyDescent="0.15">
      <c r="A1" s="458" t="str">
        <f>予選組合せ!B2</f>
        <v>ＮＴＴ　docomoCUP・第２１回静岡県ドッジボール選手権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45">
        <f>予選組合せ!O2</f>
        <v>42632</v>
      </c>
      <c r="V1" s="445"/>
      <c r="W1" s="445"/>
      <c r="X1" s="445"/>
      <c r="Y1" s="445"/>
      <c r="Z1" s="75"/>
      <c r="AA1" s="26"/>
      <c r="AB1" s="27"/>
      <c r="AC1" s="25"/>
      <c r="AD1" s="86"/>
    </row>
    <row r="2" spans="1:38" ht="18" customHeight="1" x14ac:dyDescent="0.15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9"/>
      <c r="O2" s="76"/>
      <c r="P2" s="76"/>
      <c r="Q2" s="76"/>
      <c r="R2" s="29"/>
      <c r="S2" s="29"/>
      <c r="T2" s="29"/>
      <c r="U2" s="30"/>
      <c r="V2" s="30"/>
      <c r="W2" s="30"/>
      <c r="X2" s="30"/>
      <c r="Y2" s="30"/>
      <c r="Z2" s="30"/>
      <c r="AA2" s="26"/>
      <c r="AB2" s="27"/>
      <c r="AC2" s="25"/>
      <c r="AD2" s="86"/>
    </row>
    <row r="3" spans="1:38" ht="22.5" customHeight="1" thickBot="1" x14ac:dyDescent="0.2">
      <c r="A3" s="31" t="str">
        <f>予選組合せ!B4</f>
        <v>＜オフィシャルの部＞（Ａ・Ｂ・Ｃ・Ｄ）</v>
      </c>
      <c r="O3" s="181"/>
      <c r="P3" s="181"/>
      <c r="Q3" s="181"/>
    </row>
    <row r="4" spans="1:38" s="34" customFormat="1" ht="23.25" customHeight="1" thickBot="1" x14ac:dyDescent="0.2">
      <c r="A4" s="446" t="s">
        <v>0</v>
      </c>
      <c r="B4" s="447"/>
      <c r="C4" s="446" t="str">
        <f>A5</f>
        <v>A1</v>
      </c>
      <c r="D4" s="447"/>
      <c r="E4" s="448"/>
      <c r="F4" s="449" t="str">
        <f>A7</f>
        <v>A2</v>
      </c>
      <c r="G4" s="447"/>
      <c r="H4" s="448"/>
      <c r="I4" s="449" t="str">
        <f>A9</f>
        <v>A3</v>
      </c>
      <c r="J4" s="447"/>
      <c r="K4" s="448"/>
      <c r="L4" s="449" t="str">
        <f>A11</f>
        <v>A4</v>
      </c>
      <c r="M4" s="447"/>
      <c r="N4" s="450"/>
      <c r="O4" s="182"/>
      <c r="P4" s="183" t="s">
        <v>43</v>
      </c>
      <c r="Q4" s="184" t="s">
        <v>22</v>
      </c>
      <c r="R4" s="33" t="s">
        <v>17</v>
      </c>
      <c r="S4" s="33" t="s">
        <v>22</v>
      </c>
      <c r="T4" s="170" t="s">
        <v>18</v>
      </c>
      <c r="U4" s="35" t="s">
        <v>19</v>
      </c>
      <c r="V4" s="453" t="s">
        <v>20</v>
      </c>
      <c r="W4" s="454"/>
      <c r="X4" s="455"/>
      <c r="Y4" s="35" t="s">
        <v>21</v>
      </c>
      <c r="Z4" s="76"/>
      <c r="AA4" s="32"/>
      <c r="AB4" s="29" t="s">
        <v>319</v>
      </c>
      <c r="AC4" s="29" t="s">
        <v>14</v>
      </c>
      <c r="AD4" s="83"/>
      <c r="AF4" s="29" t="s">
        <v>1</v>
      </c>
      <c r="AG4" s="217" t="str">
        <f>AC5</f>
        <v/>
      </c>
      <c r="AH4" s="83"/>
      <c r="AI4" s="83"/>
      <c r="AJ4" s="84"/>
      <c r="AK4" s="83"/>
      <c r="AL4" s="84"/>
    </row>
    <row r="5" spans="1:38" s="34" customFormat="1" ht="23.25" customHeight="1" x14ac:dyDescent="0.15">
      <c r="A5" s="477" t="s">
        <v>316</v>
      </c>
      <c r="B5" s="201" t="str">
        <f>VLOOKUP(A5,予選組合せ!$T$6:$V$44,2,FALSE)</f>
        <v>ワンピース三島</v>
      </c>
      <c r="C5" s="479"/>
      <c r="D5" s="480"/>
      <c r="E5" s="480"/>
      <c r="F5" s="482" t="str">
        <f>IF(F6+H6=0,"",IF(F6=H6,"△",IF(F6&gt;H6,"○","×")))</f>
        <v/>
      </c>
      <c r="G5" s="483"/>
      <c r="H5" s="484"/>
      <c r="I5" s="482" t="str">
        <f>IF(I6+K6=0,"",IF(I6=K6,"△",IF(I6&gt;K6,"○","×")))</f>
        <v/>
      </c>
      <c r="J5" s="483"/>
      <c r="K5" s="484"/>
      <c r="L5" s="482" t="str">
        <f>IF(L6+N6=0,"",IF(L6=N6,"△",IF(L6&gt;N6,"○","×")))</f>
        <v/>
      </c>
      <c r="M5" s="483"/>
      <c r="N5" s="485"/>
      <c r="O5" s="80"/>
      <c r="P5" s="486">
        <f>COUNTIF(C5:N6,"○")</f>
        <v>0</v>
      </c>
      <c r="Q5" s="487" t="s">
        <v>22</v>
      </c>
      <c r="R5" s="474">
        <f>COUNTIF(C5:N6,"△")</f>
        <v>0</v>
      </c>
      <c r="S5" s="474" t="s">
        <v>16</v>
      </c>
      <c r="T5" s="489">
        <f>COUNTIF(C5:N6,"×")</f>
        <v>0</v>
      </c>
      <c r="U5" s="491">
        <f>P5*2+R5*1</f>
        <v>0</v>
      </c>
      <c r="V5" s="493">
        <f>F6+I6+L6</f>
        <v>0</v>
      </c>
      <c r="W5" s="451" t="s">
        <v>22</v>
      </c>
      <c r="X5" s="451">
        <f>H6+K6+N6</f>
        <v>0</v>
      </c>
      <c r="Y5" s="456" t="str">
        <f>IF($AA$5+$AA$7+$AA$9+$AA$11=0,"",RANK(AA5,$AA$5:$AA$12))</f>
        <v/>
      </c>
      <c r="Z5" s="77"/>
      <c r="AA5" s="459">
        <f>U5*10000+V5*100-X5*10</f>
        <v>0</v>
      </c>
      <c r="AB5" s="29">
        <v>1</v>
      </c>
      <c r="AC5" s="34" t="str">
        <f t="shared" ref="AC5:AC10" si="0">IF($AA$5+$AA$7+$AA$9+$AA$1=0,"",IF(AB5=$Y$5,$B$5,IF(AB5=$Y$7,$B$7,IF(AB5=$Y$9,$B$9,IF(AB5=$Y$11,$B$11,"")))))</f>
        <v/>
      </c>
      <c r="AD5" s="84"/>
      <c r="AF5" s="29" t="s">
        <v>35</v>
      </c>
      <c r="AG5" s="217" t="str">
        <f>AC6</f>
        <v/>
      </c>
      <c r="AH5" s="187"/>
      <c r="AI5" s="84"/>
      <c r="AJ5" s="84"/>
      <c r="AK5" s="83"/>
      <c r="AL5" s="84"/>
    </row>
    <row r="6" spans="1:38" s="34" customFormat="1" ht="23.25" customHeight="1" x14ac:dyDescent="0.15">
      <c r="A6" s="478"/>
      <c r="B6" s="202"/>
      <c r="C6" s="481"/>
      <c r="D6" s="469"/>
      <c r="E6" s="470"/>
      <c r="F6" s="356">
        <f>タイムスケジュール!E5</f>
        <v>0</v>
      </c>
      <c r="G6" s="63" t="s">
        <v>469</v>
      </c>
      <c r="H6" s="357">
        <f>タイムスケジュール!G5</f>
        <v>0</v>
      </c>
      <c r="I6" s="356">
        <f>タイムスケジュール!S11</f>
        <v>0</v>
      </c>
      <c r="J6" s="63" t="s">
        <v>469</v>
      </c>
      <c r="K6" s="357">
        <f>タイムスケジュール!U11</f>
        <v>0</v>
      </c>
      <c r="L6" s="356">
        <f>タイムスケジュール!L18</f>
        <v>0</v>
      </c>
      <c r="M6" s="63" t="s">
        <v>469</v>
      </c>
      <c r="N6" s="358">
        <f>タイムスケジュール!N18</f>
        <v>0</v>
      </c>
      <c r="O6" s="80"/>
      <c r="P6" s="476"/>
      <c r="Q6" s="488"/>
      <c r="R6" s="475"/>
      <c r="S6" s="475"/>
      <c r="T6" s="490"/>
      <c r="U6" s="492"/>
      <c r="V6" s="494"/>
      <c r="W6" s="452"/>
      <c r="X6" s="452"/>
      <c r="Y6" s="457"/>
      <c r="Z6" s="77"/>
      <c r="AA6" s="459"/>
      <c r="AB6" s="29">
        <v>2</v>
      </c>
      <c r="AC6" s="34" t="str">
        <f t="shared" si="0"/>
        <v/>
      </c>
      <c r="AD6" s="84"/>
      <c r="AF6" s="29" t="s">
        <v>323</v>
      </c>
      <c r="AG6" s="217" t="str">
        <f>AC7</f>
        <v/>
      </c>
      <c r="AH6" s="187"/>
      <c r="AI6" s="84"/>
      <c r="AJ6" s="84"/>
      <c r="AK6" s="85"/>
      <c r="AL6" s="84"/>
    </row>
    <row r="7" spans="1:38" s="34" customFormat="1" ht="23.25" customHeight="1" x14ac:dyDescent="0.15">
      <c r="A7" s="460" t="s">
        <v>35</v>
      </c>
      <c r="B7" s="203" t="str">
        <f>VLOOKUP(A7,予選組合せ!$T$5:$U$52,2,FALSE)</f>
        <v>浜松believe.1</v>
      </c>
      <c r="C7" s="462" t="str">
        <f>IF(C8+E8=0,"",IF(C8=E8,"△",IF(C8&gt;E8,"○","×")))</f>
        <v/>
      </c>
      <c r="D7" s="463"/>
      <c r="E7" s="464"/>
      <c r="F7" s="465"/>
      <c r="G7" s="466"/>
      <c r="H7" s="467"/>
      <c r="I7" s="471" t="str">
        <f>IF(I8+K8=0,"",IF(I8=K8,"△",IF(I8&gt;K8,"○","×")))</f>
        <v/>
      </c>
      <c r="J7" s="463"/>
      <c r="K7" s="472"/>
      <c r="L7" s="471" t="str">
        <f>IF(L8+N8=0,"",IF(L8=N8,"△",IF(L8&gt;N8,"○","×")))</f>
        <v/>
      </c>
      <c r="M7" s="463"/>
      <c r="N7" s="473"/>
      <c r="O7" s="80"/>
      <c r="P7" s="476">
        <f>COUNTIF(C7:N8,"○")</f>
        <v>0</v>
      </c>
      <c r="Q7" s="488" t="s">
        <v>22</v>
      </c>
      <c r="R7" s="475">
        <f>COUNTIF(C7:N8,"△")</f>
        <v>0</v>
      </c>
      <c r="S7" s="475" t="s">
        <v>16</v>
      </c>
      <c r="T7" s="490">
        <f>COUNTIF(C7:N8,"×")</f>
        <v>0</v>
      </c>
      <c r="U7" s="492">
        <f>P7*2+R7*1</f>
        <v>0</v>
      </c>
      <c r="V7" s="501">
        <f>C8+I8+L8</f>
        <v>0</v>
      </c>
      <c r="W7" s="495" t="s">
        <v>22</v>
      </c>
      <c r="X7" s="495">
        <f>E8+K8+N8</f>
        <v>0</v>
      </c>
      <c r="Y7" s="457" t="str">
        <f>IF($AA$5+$AA$7+$AA$9+$AA$11=0,"",RANK(AA7,$AA$5:$AA$12))</f>
        <v/>
      </c>
      <c r="Z7" s="77"/>
      <c r="AA7" s="459">
        <f>U7*10000+V7*100-X7*10</f>
        <v>0</v>
      </c>
      <c r="AB7" s="29">
        <v>3</v>
      </c>
      <c r="AC7" s="34" t="str">
        <f t="shared" si="0"/>
        <v/>
      </c>
      <c r="AD7" s="84"/>
      <c r="AF7" s="29" t="s">
        <v>324</v>
      </c>
      <c r="AG7" s="217" t="str">
        <f>AC8</f>
        <v/>
      </c>
      <c r="AH7" s="187"/>
      <c r="AI7" s="84"/>
      <c r="AJ7" s="84"/>
      <c r="AK7" s="83"/>
      <c r="AL7" s="84"/>
    </row>
    <row r="8" spans="1:38" s="34" customFormat="1" ht="23.25" customHeight="1" x14ac:dyDescent="0.15">
      <c r="A8" s="461"/>
      <c r="B8" s="202"/>
      <c r="C8" s="359">
        <f>H6</f>
        <v>0</v>
      </c>
      <c r="D8" s="136" t="s">
        <v>469</v>
      </c>
      <c r="E8" s="360">
        <f>F6</f>
        <v>0</v>
      </c>
      <c r="F8" s="468"/>
      <c r="G8" s="469"/>
      <c r="H8" s="470"/>
      <c r="I8" s="65">
        <f>タイムスケジュール!L19</f>
        <v>0</v>
      </c>
      <c r="J8" s="63" t="s">
        <v>469</v>
      </c>
      <c r="K8" s="62">
        <f>タイムスケジュール!N19</f>
        <v>0</v>
      </c>
      <c r="L8" s="65">
        <f>タイムスケジュール!S12</f>
        <v>0</v>
      </c>
      <c r="M8" s="63" t="s">
        <v>469</v>
      </c>
      <c r="N8" s="229">
        <f>タイムスケジュール!U12</f>
        <v>0</v>
      </c>
      <c r="O8" s="80"/>
      <c r="P8" s="476"/>
      <c r="Q8" s="488"/>
      <c r="R8" s="475"/>
      <c r="S8" s="475"/>
      <c r="T8" s="490"/>
      <c r="U8" s="492"/>
      <c r="V8" s="494"/>
      <c r="W8" s="452"/>
      <c r="X8" s="452"/>
      <c r="Y8" s="457"/>
      <c r="Z8" s="77"/>
      <c r="AA8" s="459"/>
      <c r="AB8" s="29">
        <v>4</v>
      </c>
      <c r="AC8" s="34" t="str">
        <f t="shared" si="0"/>
        <v/>
      </c>
      <c r="AD8" s="84"/>
      <c r="AF8" s="29"/>
      <c r="AG8" s="217"/>
      <c r="AH8" s="187"/>
      <c r="AI8" s="84"/>
      <c r="AJ8" s="84"/>
      <c r="AK8" s="83"/>
      <c r="AL8" s="84"/>
    </row>
    <row r="9" spans="1:38" s="34" customFormat="1" ht="23.25" customHeight="1" x14ac:dyDescent="0.15">
      <c r="A9" s="461" t="s">
        <v>48</v>
      </c>
      <c r="B9" s="203" t="str">
        <f>VLOOKUP(A9,予選組合せ!$T$5:$U$52,2,FALSE)</f>
        <v>函南勇楽会・い組</v>
      </c>
      <c r="C9" s="496" t="str">
        <f>IF(C10+E10=0,"",IF(C10=E10,"△",IF(C10&gt;E10,"○","×")))</f>
        <v/>
      </c>
      <c r="D9" s="497"/>
      <c r="E9" s="497"/>
      <c r="F9" s="498" t="str">
        <f>IF(F10+H10=0,"",IF(F10=H10,"△",IF(F10&gt;H10,"○","×")))</f>
        <v/>
      </c>
      <c r="G9" s="463"/>
      <c r="H9" s="464"/>
      <c r="I9" s="499"/>
      <c r="J9" s="466"/>
      <c r="K9" s="466"/>
      <c r="L9" s="498" t="str">
        <f>IF(L10+N10=0,"",IF(L10=N10,"△",IF(L10&gt;N10,"○","×")))</f>
        <v/>
      </c>
      <c r="M9" s="463"/>
      <c r="N9" s="500"/>
      <c r="O9" s="80"/>
      <c r="P9" s="476">
        <f>COUNTIF(C9:N10,"○")</f>
        <v>0</v>
      </c>
      <c r="Q9" s="488" t="s">
        <v>22</v>
      </c>
      <c r="R9" s="475">
        <f>COUNTIF(C9:N10,"△")</f>
        <v>0</v>
      </c>
      <c r="S9" s="475" t="s">
        <v>16</v>
      </c>
      <c r="T9" s="490">
        <f>COUNTIF(C9:N10,"×")</f>
        <v>0</v>
      </c>
      <c r="U9" s="492">
        <f>P9*2+R9*1</f>
        <v>0</v>
      </c>
      <c r="V9" s="501">
        <f>C10+F10+L10</f>
        <v>0</v>
      </c>
      <c r="W9" s="495" t="s">
        <v>22</v>
      </c>
      <c r="X9" s="495">
        <f>E10+H10+N10</f>
        <v>0</v>
      </c>
      <c r="Y9" s="457" t="str">
        <f>IF($AA$5+$AA$7+$AA$9+$AA$11=0,"",RANK(AA9,$AA$5:$AA$12))</f>
        <v/>
      </c>
      <c r="Z9" s="77"/>
      <c r="AA9" s="459">
        <f>U9*10000+V9*100-X9*10</f>
        <v>0</v>
      </c>
      <c r="AB9" s="29">
        <v>5</v>
      </c>
      <c r="AC9" s="34" t="str">
        <f t="shared" si="0"/>
        <v/>
      </c>
      <c r="AD9" s="84"/>
      <c r="AF9" s="29" t="s">
        <v>325</v>
      </c>
      <c r="AG9" s="217" t="str">
        <f>AC15</f>
        <v/>
      </c>
      <c r="AH9" s="187"/>
      <c r="AI9" s="84"/>
      <c r="AJ9" s="84"/>
      <c r="AK9" s="83"/>
      <c r="AL9" s="84"/>
    </row>
    <row r="10" spans="1:38" s="34" customFormat="1" ht="23.25" customHeight="1" x14ac:dyDescent="0.15">
      <c r="A10" s="478"/>
      <c r="B10" s="202"/>
      <c r="C10" s="66">
        <f>K6</f>
        <v>0</v>
      </c>
      <c r="D10" s="63" t="s">
        <v>469</v>
      </c>
      <c r="E10" s="62">
        <f>I6</f>
        <v>0</v>
      </c>
      <c r="F10" s="356">
        <f>K8</f>
        <v>0</v>
      </c>
      <c r="G10" s="136" t="s">
        <v>469</v>
      </c>
      <c r="H10" s="360">
        <f>I8</f>
        <v>0</v>
      </c>
      <c r="I10" s="499"/>
      <c r="J10" s="466"/>
      <c r="K10" s="466"/>
      <c r="L10" s="356">
        <f>タイムスケジュール!E6</f>
        <v>0</v>
      </c>
      <c r="M10" s="63" t="s">
        <v>469</v>
      </c>
      <c r="N10" s="358">
        <f>タイムスケジュール!G6</f>
        <v>0</v>
      </c>
      <c r="O10" s="80"/>
      <c r="P10" s="476"/>
      <c r="Q10" s="488"/>
      <c r="R10" s="475"/>
      <c r="S10" s="475"/>
      <c r="T10" s="490"/>
      <c r="U10" s="492"/>
      <c r="V10" s="494"/>
      <c r="W10" s="452"/>
      <c r="X10" s="452"/>
      <c r="Y10" s="457"/>
      <c r="Z10" s="77"/>
      <c r="AA10" s="459"/>
      <c r="AB10" s="29">
        <v>6</v>
      </c>
      <c r="AC10" s="34" t="str">
        <f t="shared" si="0"/>
        <v/>
      </c>
      <c r="AD10" s="84"/>
      <c r="AF10" s="29" t="s">
        <v>326</v>
      </c>
      <c r="AG10" s="217" t="str">
        <f>AC16</f>
        <v/>
      </c>
      <c r="AH10" s="187"/>
    </row>
    <row r="11" spans="1:38" s="34" customFormat="1" ht="23.25" customHeight="1" x14ac:dyDescent="0.15">
      <c r="A11" s="460" t="s">
        <v>49</v>
      </c>
      <c r="B11" s="203" t="str">
        <f>VLOOKUP(A11,予選組合せ!$T$5:$U$52,2,FALSE)</f>
        <v>マジカルキッズ</v>
      </c>
      <c r="C11" s="462" t="str">
        <f>IF(C12+E12=0,"",IF(C12=E12,"△",IF(C12&gt;E12,"○","×")))</f>
        <v/>
      </c>
      <c r="D11" s="463"/>
      <c r="E11" s="463"/>
      <c r="F11" s="471" t="str">
        <f>IF(F12+H12=0,"",IF(F12=H12,"△",IF(F12&gt;H12,"○","×")))</f>
        <v/>
      </c>
      <c r="G11" s="497"/>
      <c r="H11" s="472"/>
      <c r="I11" s="471" t="str">
        <f>IF(I12+K12=0,"",IF(I12=K12,"△",IF(I12&gt;K12,"○","×")))</f>
        <v/>
      </c>
      <c r="J11" s="497"/>
      <c r="K11" s="472"/>
      <c r="L11" s="465"/>
      <c r="M11" s="466"/>
      <c r="N11" s="503"/>
      <c r="O11" s="80"/>
      <c r="P11" s="476">
        <f>COUNTIF(C11:N12,"○")</f>
        <v>0</v>
      </c>
      <c r="Q11" s="488" t="s">
        <v>22</v>
      </c>
      <c r="R11" s="475">
        <f>COUNTIF(C11:N12,"△")</f>
        <v>0</v>
      </c>
      <c r="S11" s="475" t="s">
        <v>16</v>
      </c>
      <c r="T11" s="490">
        <f>COUNTIF(C11:N12,"×")</f>
        <v>0</v>
      </c>
      <c r="U11" s="492">
        <f>P11*2+R11*1</f>
        <v>0</v>
      </c>
      <c r="V11" s="501">
        <f>C12+F12+I12</f>
        <v>0</v>
      </c>
      <c r="W11" s="495" t="s">
        <v>22</v>
      </c>
      <c r="X11" s="495">
        <f>E12+H12+K12</f>
        <v>0</v>
      </c>
      <c r="Y11" s="457" t="str">
        <f>IF($AA$5+$AA$7+$AA$9+$AA$11=0,"",RANK(AA11,$AA$5:$AA$12))</f>
        <v/>
      </c>
      <c r="Z11" s="77"/>
      <c r="AA11" s="459">
        <f>U11*10000+V11*100-X11*10</f>
        <v>0</v>
      </c>
      <c r="AB11" s="29"/>
      <c r="AD11" s="84"/>
      <c r="AF11" s="29" t="s">
        <v>327</v>
      </c>
      <c r="AG11" s="217" t="str">
        <f>AC17</f>
        <v/>
      </c>
      <c r="AH11" s="187"/>
    </row>
    <row r="12" spans="1:38" s="34" customFormat="1" ht="23.25" customHeight="1" thickBot="1" x14ac:dyDescent="0.2">
      <c r="A12" s="502"/>
      <c r="B12" s="223"/>
      <c r="C12" s="224">
        <f>N6</f>
        <v>0</v>
      </c>
      <c r="D12" s="225" t="s">
        <v>469</v>
      </c>
      <c r="E12" s="226">
        <f>L6</f>
        <v>0</v>
      </c>
      <c r="F12" s="227">
        <f>N8</f>
        <v>0</v>
      </c>
      <c r="G12" s="225" t="s">
        <v>469</v>
      </c>
      <c r="H12" s="228">
        <f>L8</f>
        <v>0</v>
      </c>
      <c r="I12" s="227">
        <f>N10</f>
        <v>0</v>
      </c>
      <c r="J12" s="225" t="s">
        <v>469</v>
      </c>
      <c r="K12" s="228">
        <f>L10</f>
        <v>0</v>
      </c>
      <c r="L12" s="504"/>
      <c r="M12" s="505"/>
      <c r="N12" s="506"/>
      <c r="O12" s="80"/>
      <c r="P12" s="507"/>
      <c r="Q12" s="508"/>
      <c r="R12" s="511"/>
      <c r="S12" s="511"/>
      <c r="T12" s="512"/>
      <c r="U12" s="513"/>
      <c r="V12" s="514"/>
      <c r="W12" s="509"/>
      <c r="X12" s="509"/>
      <c r="Y12" s="510"/>
      <c r="Z12" s="77"/>
      <c r="AA12" s="459"/>
      <c r="AB12" s="29"/>
      <c r="AD12" s="84"/>
      <c r="AF12" s="29" t="s">
        <v>38</v>
      </c>
      <c r="AG12" s="217" t="str">
        <f>AC18</f>
        <v/>
      </c>
      <c r="AH12" s="187"/>
    </row>
    <row r="13" spans="1:38" ht="22.5" customHeight="1" thickBot="1" x14ac:dyDescent="0.2">
      <c r="AF13" s="29"/>
      <c r="AG13" s="34"/>
    </row>
    <row r="14" spans="1:38" s="34" customFormat="1" ht="23.25" customHeight="1" thickBot="1" x14ac:dyDescent="0.2">
      <c r="A14" s="446" t="s">
        <v>317</v>
      </c>
      <c r="B14" s="447"/>
      <c r="C14" s="446" t="str">
        <f>A15</f>
        <v>B1</v>
      </c>
      <c r="D14" s="447"/>
      <c r="E14" s="448"/>
      <c r="F14" s="449" t="str">
        <f>A17</f>
        <v>B2</v>
      </c>
      <c r="G14" s="447"/>
      <c r="H14" s="448"/>
      <c r="I14" s="449" t="str">
        <f>A19</f>
        <v>B3</v>
      </c>
      <c r="J14" s="447"/>
      <c r="K14" s="448"/>
      <c r="L14" s="449" t="str">
        <f>A21</f>
        <v>B4</v>
      </c>
      <c r="M14" s="447"/>
      <c r="N14" s="450"/>
      <c r="O14" s="182"/>
      <c r="P14" s="183" t="s">
        <v>43</v>
      </c>
      <c r="Q14" s="184" t="s">
        <v>22</v>
      </c>
      <c r="R14" s="33" t="s">
        <v>17</v>
      </c>
      <c r="S14" s="33" t="s">
        <v>22</v>
      </c>
      <c r="T14" s="170" t="s">
        <v>18</v>
      </c>
      <c r="U14" s="35" t="s">
        <v>19</v>
      </c>
      <c r="V14" s="453" t="s">
        <v>20</v>
      </c>
      <c r="W14" s="454"/>
      <c r="X14" s="455"/>
      <c r="Y14" s="35" t="s">
        <v>21</v>
      </c>
      <c r="Z14" s="76"/>
      <c r="AA14" s="32"/>
      <c r="AB14" s="29" t="s">
        <v>320</v>
      </c>
      <c r="AC14" s="29" t="s">
        <v>14</v>
      </c>
      <c r="AD14" s="83"/>
      <c r="AF14" s="29" t="s">
        <v>328</v>
      </c>
      <c r="AG14" s="34" t="str">
        <f>AC25</f>
        <v/>
      </c>
      <c r="AH14" s="83"/>
      <c r="AI14" s="83"/>
      <c r="AJ14" s="84"/>
      <c r="AK14" s="83"/>
      <c r="AL14" s="84"/>
    </row>
    <row r="15" spans="1:38" s="34" customFormat="1" ht="23.25" customHeight="1" x14ac:dyDescent="0.15">
      <c r="A15" s="477" t="s">
        <v>4</v>
      </c>
      <c r="B15" s="201" t="str">
        <f>VLOOKUP(A15,予選組合せ!$T$5:$U$52,2,FALSE)</f>
        <v>焼津フェニックス</v>
      </c>
      <c r="C15" s="479"/>
      <c r="D15" s="480"/>
      <c r="E15" s="480"/>
      <c r="F15" s="482" t="str">
        <f>IF(F16+H16=0,"",IF(F16=H16,"△",IF(F16&gt;H16,"○","×")))</f>
        <v/>
      </c>
      <c r="G15" s="483"/>
      <c r="H15" s="484"/>
      <c r="I15" s="482" t="str">
        <f>IF(I16+K16=0,"",IF(I16=K16,"△",IF(I16&gt;K16,"○","×")))</f>
        <v/>
      </c>
      <c r="J15" s="483"/>
      <c r="K15" s="484"/>
      <c r="L15" s="482" t="str">
        <f>IF(L16+N16=0,"",IF(L16=N16,"△",IF(L16&gt;N16,"○","×")))</f>
        <v/>
      </c>
      <c r="M15" s="483"/>
      <c r="N15" s="485"/>
      <c r="O15" s="80"/>
      <c r="P15" s="486">
        <f>COUNTIF(C15:N16,"○")</f>
        <v>0</v>
      </c>
      <c r="Q15" s="487" t="s">
        <v>22</v>
      </c>
      <c r="R15" s="474">
        <f>COUNTIF(C15:N16,"△")</f>
        <v>0</v>
      </c>
      <c r="S15" s="474" t="s">
        <v>16</v>
      </c>
      <c r="T15" s="489">
        <f>COUNTIF(C15:N16,"×")</f>
        <v>0</v>
      </c>
      <c r="U15" s="491">
        <f>P15*2+R15*1</f>
        <v>0</v>
      </c>
      <c r="V15" s="493">
        <f>F16+I16+L16</f>
        <v>0</v>
      </c>
      <c r="W15" s="451" t="s">
        <v>22</v>
      </c>
      <c r="X15" s="451">
        <f>H16+K16+N16</f>
        <v>0</v>
      </c>
      <c r="Y15" s="456" t="str">
        <f>IF(AA15+AA17+AA19+AA21=0,"",RANK(AA15,AA15:AA22))</f>
        <v/>
      </c>
      <c r="Z15" s="77"/>
      <c r="AA15" s="459">
        <f>U15*10000+V15*100-X15*10</f>
        <v>0</v>
      </c>
      <c r="AB15" s="29">
        <v>1</v>
      </c>
      <c r="AC15" s="34" t="str">
        <f>IF(AA15+AA17+AA19+AA21=0,"",IF(AB15=Y15,B15,IF(AB15=Y17,B17,IF(AB15=Y19,B19,IF(AB15=Y21,B21,"")))))</f>
        <v/>
      </c>
      <c r="AD15" s="84"/>
      <c r="AF15" s="29" t="s">
        <v>329</v>
      </c>
      <c r="AG15" s="34" t="str">
        <f>AC26</f>
        <v/>
      </c>
      <c r="AH15" s="187"/>
      <c r="AI15" s="84"/>
      <c r="AJ15" s="84"/>
      <c r="AK15" s="83"/>
      <c r="AL15" s="84"/>
    </row>
    <row r="16" spans="1:38" s="34" customFormat="1" ht="23.25" customHeight="1" x14ac:dyDescent="0.15">
      <c r="A16" s="478"/>
      <c r="B16" s="202"/>
      <c r="C16" s="481"/>
      <c r="D16" s="469"/>
      <c r="E16" s="470"/>
      <c r="F16" s="356">
        <f>タイムスケジュール!L5</f>
        <v>0</v>
      </c>
      <c r="G16" s="63" t="s">
        <v>469</v>
      </c>
      <c r="H16" s="357">
        <f>タイムスケジュール!N5</f>
        <v>0</v>
      </c>
      <c r="I16" s="356">
        <f>タイムスケジュール!E11</f>
        <v>0</v>
      </c>
      <c r="J16" s="63" t="s">
        <v>469</v>
      </c>
      <c r="K16" s="357">
        <f>タイムスケジュール!G11</f>
        <v>0</v>
      </c>
      <c r="L16" s="356">
        <f>タイムスケジュール!S18</f>
        <v>0</v>
      </c>
      <c r="M16" s="63" t="s">
        <v>469</v>
      </c>
      <c r="N16" s="358">
        <f>タイムスケジュール!U18</f>
        <v>0</v>
      </c>
      <c r="O16" s="80"/>
      <c r="P16" s="476"/>
      <c r="Q16" s="488"/>
      <c r="R16" s="475"/>
      <c r="S16" s="475"/>
      <c r="T16" s="490"/>
      <c r="U16" s="492"/>
      <c r="V16" s="494"/>
      <c r="W16" s="452"/>
      <c r="X16" s="452"/>
      <c r="Y16" s="457"/>
      <c r="Z16" s="77"/>
      <c r="AA16" s="459"/>
      <c r="AB16" s="29">
        <v>2</v>
      </c>
      <c r="AC16" s="34" t="str">
        <f>IF($AA$15+$AA$17+$AA$19+$AA$21=0,"",IF(AB16=$Y$15,$B$15,IF(AB16=$Y$17,$B$17,IF(AB16=$Y$19,$B$19,IF(AB16=$Y$21,$B$21,"")))))</f>
        <v/>
      </c>
      <c r="AD16" s="84"/>
      <c r="AF16" s="29" t="s">
        <v>330</v>
      </c>
      <c r="AG16" s="34" t="str">
        <f>AC27</f>
        <v/>
      </c>
      <c r="AH16" s="187"/>
      <c r="AI16" s="84"/>
      <c r="AJ16" s="84"/>
      <c r="AK16" s="85"/>
      <c r="AL16" s="84"/>
    </row>
    <row r="17" spans="1:38" s="34" customFormat="1" ht="23.25" customHeight="1" x14ac:dyDescent="0.15">
      <c r="A17" s="460" t="s">
        <v>36</v>
      </c>
      <c r="B17" s="203" t="str">
        <f>VLOOKUP(A17,予選組合せ!$T$5:$U$52,2,FALSE)</f>
        <v>リトル☆スターズ</v>
      </c>
      <c r="C17" s="462" t="str">
        <f>IF(C18+E18=0,"",IF(C18=E18,"△",IF(C18&gt;E18,"○","×")))</f>
        <v/>
      </c>
      <c r="D17" s="463"/>
      <c r="E17" s="464"/>
      <c r="F17" s="465"/>
      <c r="G17" s="466"/>
      <c r="H17" s="467"/>
      <c r="I17" s="471" t="str">
        <f>IF(I18+K18=0,"",IF(I18=K18,"△",IF(I18&gt;K18,"○","×")))</f>
        <v/>
      </c>
      <c r="J17" s="463"/>
      <c r="K17" s="472"/>
      <c r="L17" s="471" t="str">
        <f>IF(L18+N18=0,"",IF(L18=N18,"△",IF(L18&gt;N18,"○","×")))</f>
        <v/>
      </c>
      <c r="M17" s="463"/>
      <c r="N17" s="473"/>
      <c r="O17" s="80"/>
      <c r="P17" s="476">
        <f>COUNTIF(C17:N18,"○")</f>
        <v>0</v>
      </c>
      <c r="Q17" s="488" t="s">
        <v>22</v>
      </c>
      <c r="R17" s="475">
        <f>COUNTIF(C17:N18,"△")</f>
        <v>0</v>
      </c>
      <c r="S17" s="475" t="s">
        <v>16</v>
      </c>
      <c r="T17" s="490">
        <f>COUNTIF(C17:N18,"×")</f>
        <v>0</v>
      </c>
      <c r="U17" s="492">
        <f>P17*2+R17*1</f>
        <v>0</v>
      </c>
      <c r="V17" s="501">
        <f>C18+I18+L18</f>
        <v>0</v>
      </c>
      <c r="W17" s="495" t="s">
        <v>22</v>
      </c>
      <c r="X17" s="495">
        <f>E18+K18+N18</f>
        <v>0</v>
      </c>
      <c r="Y17" s="457" t="str">
        <f>IF($AA$15+$AA$17+$AA$19+$AA$21=0,"",RANK(AA17,$AA$15:$AA$22))</f>
        <v/>
      </c>
      <c r="Z17" s="77"/>
      <c r="AA17" s="459">
        <f>U17*10000+V17*100-X17*10</f>
        <v>0</v>
      </c>
      <c r="AB17" s="29">
        <v>3</v>
      </c>
      <c r="AC17" s="34" t="str">
        <f>IF($AA$15+$AA$17+$AA$19+$AA$21=0,"",IF(AB17=$Y$15,$B$15,IF(AB17=$Y$17,$B$17,IF(AB17=$Y$19,$B$19,IF(AB17=$Y$21,$B$21,"")))))</f>
        <v/>
      </c>
      <c r="AD17" s="84"/>
      <c r="AF17" s="29" t="s">
        <v>331</v>
      </c>
      <c r="AG17" s="34" t="str">
        <f>AC28</f>
        <v/>
      </c>
      <c r="AH17" s="187"/>
      <c r="AI17" s="84"/>
      <c r="AJ17" s="84"/>
      <c r="AK17" s="83"/>
      <c r="AL17" s="84"/>
    </row>
    <row r="18" spans="1:38" s="34" customFormat="1" ht="23.25" customHeight="1" x14ac:dyDescent="0.15">
      <c r="A18" s="461"/>
      <c r="B18" s="202"/>
      <c r="C18" s="359">
        <f>H16</f>
        <v>0</v>
      </c>
      <c r="D18" s="136" t="s">
        <v>22</v>
      </c>
      <c r="E18" s="360">
        <f>F16</f>
        <v>0</v>
      </c>
      <c r="F18" s="468"/>
      <c r="G18" s="469"/>
      <c r="H18" s="470"/>
      <c r="I18" s="65">
        <f>タイムスケジュール!S19</f>
        <v>0</v>
      </c>
      <c r="J18" s="63" t="s">
        <v>22</v>
      </c>
      <c r="K18" s="62">
        <f>タイムスケジュール!U19</f>
        <v>0</v>
      </c>
      <c r="L18" s="65">
        <f>タイムスケジュール!E12</f>
        <v>0</v>
      </c>
      <c r="M18" s="63" t="s">
        <v>22</v>
      </c>
      <c r="N18" s="229">
        <f>タイムスケジュール!G12</f>
        <v>0</v>
      </c>
      <c r="O18" s="80"/>
      <c r="P18" s="476"/>
      <c r="Q18" s="488"/>
      <c r="R18" s="475"/>
      <c r="S18" s="475"/>
      <c r="T18" s="490"/>
      <c r="U18" s="492"/>
      <c r="V18" s="494"/>
      <c r="W18" s="452"/>
      <c r="X18" s="452"/>
      <c r="Y18" s="457"/>
      <c r="Z18" s="77"/>
      <c r="AA18" s="459"/>
      <c r="AB18" s="29">
        <v>4</v>
      </c>
      <c r="AC18" s="34" t="str">
        <f>IF($AA$15+$AA$17+$AA$19+$AA$21=0,"",IF(AB18=$Y$15,$B$15,IF(AB18=$Y$17,$B$17,IF(AB18=$Y$19,$B$19,IF(AB18=$Y$21,$B$21,"")))))</f>
        <v/>
      </c>
      <c r="AD18" s="84"/>
      <c r="AF18" s="29"/>
      <c r="AG18" s="217"/>
      <c r="AH18" s="187"/>
      <c r="AI18" s="84"/>
      <c r="AJ18" s="84"/>
      <c r="AK18" s="83"/>
      <c r="AL18" s="84"/>
    </row>
    <row r="19" spans="1:38" s="34" customFormat="1" ht="23.25" customHeight="1" x14ac:dyDescent="0.15">
      <c r="A19" s="461" t="s">
        <v>41</v>
      </c>
      <c r="B19" s="203" t="str">
        <f>VLOOKUP(A19,予選組合せ!$T$5:$U$52,2,FALSE)</f>
        <v>三島☆金狼</v>
      </c>
      <c r="C19" s="496" t="str">
        <f>IF(C20+E20=0,"",IF(C20=E20,"△",IF(C20&gt;E20,"○","×")))</f>
        <v/>
      </c>
      <c r="D19" s="497"/>
      <c r="E19" s="497"/>
      <c r="F19" s="498" t="str">
        <f>IF(F20+H20=0,"",IF(F20=H20,"△",IF(F20&gt;H20,"○","×")))</f>
        <v/>
      </c>
      <c r="G19" s="463"/>
      <c r="H19" s="464"/>
      <c r="I19" s="499"/>
      <c r="J19" s="466"/>
      <c r="K19" s="466"/>
      <c r="L19" s="498" t="str">
        <f>IF(L20+N20=0,"",IF(L20=N20,"△",IF(L20&gt;N20,"○","×")))</f>
        <v/>
      </c>
      <c r="M19" s="463"/>
      <c r="N19" s="500"/>
      <c r="O19" s="80"/>
      <c r="P19" s="476">
        <f>COUNTIF(C19:N20,"○")</f>
        <v>0</v>
      </c>
      <c r="Q19" s="488" t="s">
        <v>22</v>
      </c>
      <c r="R19" s="475">
        <f>COUNTIF(C19:N20,"△")</f>
        <v>0</v>
      </c>
      <c r="S19" s="475" t="s">
        <v>16</v>
      </c>
      <c r="T19" s="490">
        <f>COUNTIF(C19:N20,"×")</f>
        <v>0</v>
      </c>
      <c r="U19" s="492">
        <f>P19*2+R19*1</f>
        <v>0</v>
      </c>
      <c r="V19" s="501">
        <f>C20+F20+L20</f>
        <v>0</v>
      </c>
      <c r="W19" s="495" t="s">
        <v>22</v>
      </c>
      <c r="X19" s="495">
        <f>E20+H20+N20</f>
        <v>0</v>
      </c>
      <c r="Y19" s="457" t="str">
        <f>IF($AA$15+$AA$17+$AA$19+$AA$21=0,"",RANK(AA19,$AA$15:$AA$22))</f>
        <v/>
      </c>
      <c r="Z19" s="77"/>
      <c r="AA19" s="459">
        <f>U19*10000+V19*100-X19*10</f>
        <v>0</v>
      </c>
      <c r="AB19" s="29">
        <v>5</v>
      </c>
      <c r="AC19" s="34" t="str">
        <f>IF($AA$15+$AA$17+$AA$19+$AA$21=0,"",IF(AB19=$Y$15,$B$15,IF(AB19=$Y$17,$B$17,IF(AB19=$Y$19,$B$19,IF(AB19=$Y$21,$B$21,"")))))</f>
        <v/>
      </c>
      <c r="AD19" s="84"/>
      <c r="AF19" s="29" t="s">
        <v>332</v>
      </c>
      <c r="AG19" s="217" t="str">
        <f>AC35</f>
        <v/>
      </c>
      <c r="AH19" s="187"/>
      <c r="AI19" s="84"/>
      <c r="AJ19" s="84"/>
      <c r="AK19" s="83"/>
      <c r="AL19" s="84"/>
    </row>
    <row r="20" spans="1:38" s="34" customFormat="1" ht="23.25" customHeight="1" x14ac:dyDescent="0.15">
      <c r="A20" s="478"/>
      <c r="B20" s="202"/>
      <c r="C20" s="66">
        <f>K16</f>
        <v>0</v>
      </c>
      <c r="D20" s="63" t="s">
        <v>22</v>
      </c>
      <c r="E20" s="62">
        <f>I16</f>
        <v>0</v>
      </c>
      <c r="F20" s="356">
        <f>K18</f>
        <v>0</v>
      </c>
      <c r="G20" s="136" t="s">
        <v>469</v>
      </c>
      <c r="H20" s="360">
        <f>I18</f>
        <v>0</v>
      </c>
      <c r="I20" s="499"/>
      <c r="J20" s="466"/>
      <c r="K20" s="466"/>
      <c r="L20" s="356">
        <f>タイムスケジュール!L6</f>
        <v>0</v>
      </c>
      <c r="M20" s="63" t="s">
        <v>469</v>
      </c>
      <c r="N20" s="358">
        <f>タイムスケジュール!N6</f>
        <v>0</v>
      </c>
      <c r="O20" s="80"/>
      <c r="P20" s="476"/>
      <c r="Q20" s="488"/>
      <c r="R20" s="475"/>
      <c r="S20" s="475"/>
      <c r="T20" s="490"/>
      <c r="U20" s="492"/>
      <c r="V20" s="494"/>
      <c r="W20" s="452"/>
      <c r="X20" s="452"/>
      <c r="Y20" s="457"/>
      <c r="Z20" s="77"/>
      <c r="AA20" s="459"/>
      <c r="AB20" s="29">
        <v>6</v>
      </c>
      <c r="AC20" s="34" t="str">
        <f>IF($AA$15+$AA$17+$AA$19+$AA$21=0,"",IF(AB20=$Y$15,$B$15,IF(AB20=$Y$17,$B$17,IF(AB20=$Y$19,$B$19,IF(AB20=$Y$21,$B$21,"")))))</f>
        <v/>
      </c>
      <c r="AD20" s="84"/>
      <c r="AF20" s="29" t="s">
        <v>181</v>
      </c>
      <c r="AG20" s="217" t="str">
        <f>AC36</f>
        <v/>
      </c>
      <c r="AH20" s="187"/>
    </row>
    <row r="21" spans="1:38" s="34" customFormat="1" ht="23.25" customHeight="1" x14ac:dyDescent="0.15">
      <c r="A21" s="460" t="s">
        <v>38</v>
      </c>
      <c r="B21" s="203" t="str">
        <f>VLOOKUP(A21,予選組合せ!$T$5:$U$52,2,FALSE)</f>
        <v>広幡ドッジキッズ</v>
      </c>
      <c r="C21" s="462" t="str">
        <f>IF(C22+E22=0,"",IF(C22=E22,"△",IF(C22&gt;E22,"○","×")))</f>
        <v/>
      </c>
      <c r="D21" s="463"/>
      <c r="E21" s="463"/>
      <c r="F21" s="471" t="str">
        <f>IF(F22+H22=0,"",IF(F22=H22,"△",IF(F22&gt;H22,"○","×")))</f>
        <v/>
      </c>
      <c r="G21" s="497"/>
      <c r="H21" s="472"/>
      <c r="I21" s="471" t="str">
        <f>IF(I22+K22=0,"",IF(I22=K22,"△",IF(I22&gt;K22,"○","×")))</f>
        <v/>
      </c>
      <c r="J21" s="497"/>
      <c r="K21" s="472"/>
      <c r="L21" s="465"/>
      <c r="M21" s="466"/>
      <c r="N21" s="503"/>
      <c r="O21" s="80"/>
      <c r="P21" s="476">
        <f>COUNTIF(C21:N22,"○")</f>
        <v>0</v>
      </c>
      <c r="Q21" s="488" t="s">
        <v>22</v>
      </c>
      <c r="R21" s="475">
        <f>COUNTIF(C21:N22,"△")</f>
        <v>0</v>
      </c>
      <c r="S21" s="475" t="s">
        <v>16</v>
      </c>
      <c r="T21" s="490">
        <f>COUNTIF(C21:N22,"×")</f>
        <v>0</v>
      </c>
      <c r="U21" s="492">
        <f>P21*2+R21*1</f>
        <v>0</v>
      </c>
      <c r="V21" s="501">
        <f>C22+F22+I22</f>
        <v>0</v>
      </c>
      <c r="W21" s="495" t="s">
        <v>22</v>
      </c>
      <c r="X21" s="495">
        <f>E22+H22+K22</f>
        <v>0</v>
      </c>
      <c r="Y21" s="457" t="str">
        <f>IF($AA$15+$AA$17+$AA$19+$AA$21=0,"",RANK(AA21,$AA$15:$AA$22))</f>
        <v/>
      </c>
      <c r="Z21" s="77"/>
      <c r="AA21" s="459">
        <f>U21*10000+V21*100-X21*10</f>
        <v>0</v>
      </c>
      <c r="AB21" s="29"/>
      <c r="AD21" s="84"/>
      <c r="AF21" s="29" t="s">
        <v>333</v>
      </c>
      <c r="AG21" s="217" t="str">
        <f>AC37</f>
        <v/>
      </c>
      <c r="AH21" s="187"/>
    </row>
    <row r="22" spans="1:38" s="34" customFormat="1" ht="23.25" customHeight="1" thickBot="1" x14ac:dyDescent="0.2">
      <c r="A22" s="502"/>
      <c r="B22" s="223"/>
      <c r="C22" s="224">
        <f>N16</f>
        <v>0</v>
      </c>
      <c r="D22" s="225" t="s">
        <v>469</v>
      </c>
      <c r="E22" s="226">
        <f>L16</f>
        <v>0</v>
      </c>
      <c r="F22" s="227">
        <f>N18</f>
        <v>0</v>
      </c>
      <c r="G22" s="225" t="s">
        <v>469</v>
      </c>
      <c r="H22" s="228">
        <f>L18</f>
        <v>0</v>
      </c>
      <c r="I22" s="227">
        <f>N20</f>
        <v>0</v>
      </c>
      <c r="J22" s="225" t="s">
        <v>469</v>
      </c>
      <c r="K22" s="228">
        <f>L20</f>
        <v>0</v>
      </c>
      <c r="L22" s="504"/>
      <c r="M22" s="505"/>
      <c r="N22" s="506"/>
      <c r="O22" s="80"/>
      <c r="P22" s="507"/>
      <c r="Q22" s="508"/>
      <c r="R22" s="511"/>
      <c r="S22" s="511"/>
      <c r="T22" s="512"/>
      <c r="U22" s="513"/>
      <c r="V22" s="514"/>
      <c r="W22" s="509"/>
      <c r="X22" s="509"/>
      <c r="Y22" s="510"/>
      <c r="Z22" s="77"/>
      <c r="AA22" s="459"/>
      <c r="AB22" s="29"/>
      <c r="AD22" s="84"/>
      <c r="AF22" s="29" t="s">
        <v>184</v>
      </c>
      <c r="AG22" s="217" t="str">
        <f>AC38</f>
        <v/>
      </c>
      <c r="AH22" s="187"/>
    </row>
    <row r="23" spans="1:38" ht="22.5" customHeight="1" thickBot="1" x14ac:dyDescent="0.2">
      <c r="AF23" s="29"/>
      <c r="AG23" s="34"/>
    </row>
    <row r="24" spans="1:38" s="34" customFormat="1" ht="23.25" customHeight="1" thickBot="1" x14ac:dyDescent="0.2">
      <c r="A24" s="446" t="s">
        <v>318</v>
      </c>
      <c r="B24" s="447"/>
      <c r="C24" s="446" t="str">
        <f>A25</f>
        <v>C1</v>
      </c>
      <c r="D24" s="447"/>
      <c r="E24" s="448"/>
      <c r="F24" s="449" t="str">
        <f>A27</f>
        <v>C2</v>
      </c>
      <c r="G24" s="447"/>
      <c r="H24" s="448"/>
      <c r="I24" s="449" t="str">
        <f>A29</f>
        <v>C3</v>
      </c>
      <c r="J24" s="447"/>
      <c r="K24" s="448"/>
      <c r="L24" s="449" t="str">
        <f>A31</f>
        <v>C4</v>
      </c>
      <c r="M24" s="447"/>
      <c r="N24" s="450"/>
      <c r="O24" s="182"/>
      <c r="P24" s="183" t="s">
        <v>43</v>
      </c>
      <c r="Q24" s="184" t="s">
        <v>22</v>
      </c>
      <c r="R24" s="33" t="s">
        <v>17</v>
      </c>
      <c r="S24" s="33" t="s">
        <v>22</v>
      </c>
      <c r="T24" s="170" t="s">
        <v>18</v>
      </c>
      <c r="U24" s="35" t="s">
        <v>19</v>
      </c>
      <c r="V24" s="453" t="s">
        <v>20</v>
      </c>
      <c r="W24" s="454"/>
      <c r="X24" s="455"/>
      <c r="Y24" s="35" t="s">
        <v>21</v>
      </c>
      <c r="Z24" s="76"/>
      <c r="AA24" s="32"/>
      <c r="AB24" s="29" t="s">
        <v>321</v>
      </c>
      <c r="AC24" s="29" t="s">
        <v>14</v>
      </c>
      <c r="AD24" s="83"/>
      <c r="AF24" s="29"/>
      <c r="AH24" s="83"/>
      <c r="AI24" s="83"/>
      <c r="AJ24" s="84"/>
      <c r="AK24" s="83"/>
      <c r="AL24" s="84"/>
    </row>
    <row r="25" spans="1:38" s="34" customFormat="1" ht="23.25" customHeight="1" x14ac:dyDescent="0.15">
      <c r="A25" s="477" t="s">
        <v>7</v>
      </c>
      <c r="B25" s="201" t="str">
        <f>VLOOKUP(A25,予選組合せ!$T$5:$U$52,2,FALSE)</f>
        <v>龍　池　舎</v>
      </c>
      <c r="C25" s="479"/>
      <c r="D25" s="480"/>
      <c r="E25" s="480"/>
      <c r="F25" s="482" t="str">
        <f>IF(F26+H26=0,"",IF(F26=H26,"△",IF(F26&gt;H26,"○","×")))</f>
        <v/>
      </c>
      <c r="G25" s="483"/>
      <c r="H25" s="484"/>
      <c r="I25" s="482" t="str">
        <f>IF(I26+K26=0,"",IF(I26=K26,"△",IF(I26&gt;K26,"○","×")))</f>
        <v/>
      </c>
      <c r="J25" s="483"/>
      <c r="K25" s="484"/>
      <c r="L25" s="482" t="str">
        <f>IF(L26+N26=0,"",IF(L26=N26,"△",IF(L26&gt;N26,"○","×")))</f>
        <v/>
      </c>
      <c r="M25" s="483"/>
      <c r="N25" s="485"/>
      <c r="O25" s="80"/>
      <c r="P25" s="486">
        <f>COUNTIF(C25:N26,"○")</f>
        <v>0</v>
      </c>
      <c r="Q25" s="487" t="s">
        <v>22</v>
      </c>
      <c r="R25" s="474">
        <f>COUNTIF(C25:N26,"△")</f>
        <v>0</v>
      </c>
      <c r="S25" s="474" t="s">
        <v>16</v>
      </c>
      <c r="T25" s="489">
        <f>COUNTIF(C25:N26,"×")</f>
        <v>0</v>
      </c>
      <c r="U25" s="491">
        <f>P25*2+R25*1</f>
        <v>0</v>
      </c>
      <c r="V25" s="493">
        <f>F26+I26+L26</f>
        <v>0</v>
      </c>
      <c r="W25" s="451" t="s">
        <v>22</v>
      </c>
      <c r="X25" s="451">
        <f>H26+K26+N26</f>
        <v>0</v>
      </c>
      <c r="Y25" s="456" t="str">
        <f>IF($AA$25+$AA$27+$AA$29+$AA$31=0,"",RANK(AA25,$AA$25:$AA$32))</f>
        <v/>
      </c>
      <c r="Z25" s="77"/>
      <c r="AA25" s="459">
        <f>U25*10000+V25*100-X25*10</f>
        <v>0</v>
      </c>
      <c r="AB25" s="29">
        <v>1</v>
      </c>
      <c r="AC25" s="34" t="str">
        <f>IF($AA$25+$AA$27+$AA$29+$AA$31=0,"",IF(AB25=$Y$25,$B$25,IF(AB25=$Y$27,$B$27,IF(AB25=$Y$29,$B$29,IF(AB25=$Y$31,$B$31,"")))))</f>
        <v/>
      </c>
      <c r="AD25" s="84"/>
      <c r="AF25" s="29"/>
      <c r="AH25" s="187"/>
      <c r="AI25" s="84"/>
      <c r="AJ25" s="84"/>
      <c r="AK25" s="83"/>
      <c r="AL25" s="84"/>
    </row>
    <row r="26" spans="1:38" s="34" customFormat="1" ht="23.25" customHeight="1" x14ac:dyDescent="0.15">
      <c r="A26" s="478"/>
      <c r="B26" s="202"/>
      <c r="C26" s="481"/>
      <c r="D26" s="469"/>
      <c r="E26" s="470"/>
      <c r="F26" s="356">
        <f>タイムスケジュール!E7</f>
        <v>0</v>
      </c>
      <c r="G26" s="63" t="s">
        <v>470</v>
      </c>
      <c r="H26" s="357">
        <f>タイムスケジュール!G7</f>
        <v>0</v>
      </c>
      <c r="I26" s="356">
        <f>タイムスケジュール!S15</f>
        <v>0</v>
      </c>
      <c r="J26" s="63" t="s">
        <v>470</v>
      </c>
      <c r="K26" s="357">
        <f>タイムスケジュール!U15</f>
        <v>0</v>
      </c>
      <c r="L26" s="356">
        <f>タイムスケジュール!L22</f>
        <v>0</v>
      </c>
      <c r="M26" s="63" t="s">
        <v>470</v>
      </c>
      <c r="N26" s="358">
        <f>タイムスケジュール!N22</f>
        <v>0</v>
      </c>
      <c r="O26" s="80"/>
      <c r="P26" s="476"/>
      <c r="Q26" s="488"/>
      <c r="R26" s="475"/>
      <c r="S26" s="475"/>
      <c r="T26" s="490"/>
      <c r="U26" s="492"/>
      <c r="V26" s="494"/>
      <c r="W26" s="452"/>
      <c r="X26" s="452"/>
      <c r="Y26" s="457"/>
      <c r="Z26" s="77"/>
      <c r="AA26" s="459"/>
      <c r="AB26" s="29">
        <v>2</v>
      </c>
      <c r="AC26" s="34" t="str">
        <f>IF($AA$25+$AA$27+$AA$29+$AA$31=0,"",IF(AB26=$Y$25,$B$25,IF(AB26=$Y$27,$B$27,IF(AB26=$Y$29,$B$29,IF(AB26=$Y$31,$B$31,"")))))</f>
        <v/>
      </c>
      <c r="AD26" s="84"/>
      <c r="AF26" s="29"/>
      <c r="AH26" s="187"/>
      <c r="AI26" s="84"/>
      <c r="AJ26" s="84"/>
      <c r="AK26" s="85"/>
      <c r="AL26" s="84"/>
    </row>
    <row r="27" spans="1:38" s="34" customFormat="1" ht="23.25" customHeight="1" x14ac:dyDescent="0.15">
      <c r="A27" s="460" t="s">
        <v>37</v>
      </c>
      <c r="B27" s="203" t="str">
        <f>VLOOKUP(A27,予選組合せ!$T$5:$U$52,2,FALSE)</f>
        <v>FUJIミラクルキッズ</v>
      </c>
      <c r="C27" s="462" t="str">
        <f>IF(C28+E28=0,"",IF(C28=E28,"△",IF(C28&gt;E28,"○","×")))</f>
        <v/>
      </c>
      <c r="D27" s="463"/>
      <c r="E27" s="464"/>
      <c r="F27" s="465"/>
      <c r="G27" s="466"/>
      <c r="H27" s="467"/>
      <c r="I27" s="471" t="str">
        <f>IF(I28+K28=0,"",IF(I28=K28,"△",IF(I28&gt;K28,"○","×")))</f>
        <v/>
      </c>
      <c r="J27" s="463"/>
      <c r="K27" s="472"/>
      <c r="L27" s="471" t="str">
        <f>IF(L28+N28=0,"",IF(L28=N28,"△",IF(L28&gt;N28,"○","×")))</f>
        <v/>
      </c>
      <c r="M27" s="463"/>
      <c r="N27" s="473"/>
      <c r="O27" s="80"/>
      <c r="P27" s="476">
        <f>COUNTIF(C27:N28,"○")</f>
        <v>0</v>
      </c>
      <c r="Q27" s="488" t="s">
        <v>22</v>
      </c>
      <c r="R27" s="475">
        <f>COUNTIF(C27:N28,"△")</f>
        <v>0</v>
      </c>
      <c r="S27" s="475" t="s">
        <v>16</v>
      </c>
      <c r="T27" s="490">
        <f>COUNTIF(C27:N28,"×")</f>
        <v>0</v>
      </c>
      <c r="U27" s="492">
        <f>P27*2+R27*1</f>
        <v>0</v>
      </c>
      <c r="V27" s="501">
        <f>C28+I28+L28</f>
        <v>0</v>
      </c>
      <c r="W27" s="495" t="s">
        <v>22</v>
      </c>
      <c r="X27" s="495">
        <f>E28+K28+N28</f>
        <v>0</v>
      </c>
      <c r="Y27" s="457" t="str">
        <f>IF($AA$25+$AA$27+$AA$29+$AA$31=0,"",RANK(AA27,$AA$25:$AA$32))</f>
        <v/>
      </c>
      <c r="Z27" s="77"/>
      <c r="AA27" s="459">
        <f>U27*10000+V27*100-X27*10</f>
        <v>0</v>
      </c>
      <c r="AB27" s="29">
        <v>3</v>
      </c>
      <c r="AC27" s="34" t="str">
        <f>IF($AA$25+$AA$27+$AA$29+$AA$31=0,"",IF(AB27=$Y$25,$B$25,IF(AB27=$Y$27,$B$27,IF(AB27=$Y$29,$B$29,IF(AB27=$Y$31,$B$31,"")))))</f>
        <v/>
      </c>
      <c r="AD27" s="84"/>
      <c r="AF27" s="29"/>
      <c r="AH27" s="187"/>
      <c r="AI27" s="84"/>
      <c r="AJ27" s="84"/>
      <c r="AK27" s="83"/>
      <c r="AL27" s="84"/>
    </row>
    <row r="28" spans="1:38" s="34" customFormat="1" ht="23.25" customHeight="1" x14ac:dyDescent="0.15">
      <c r="A28" s="461"/>
      <c r="B28" s="202"/>
      <c r="C28" s="359">
        <f>H26</f>
        <v>0</v>
      </c>
      <c r="D28" s="136" t="s">
        <v>470</v>
      </c>
      <c r="E28" s="360">
        <f>F26</f>
        <v>0</v>
      </c>
      <c r="F28" s="468"/>
      <c r="G28" s="469"/>
      <c r="H28" s="470"/>
      <c r="I28" s="65">
        <f>タイムスケジュール!L23</f>
        <v>0</v>
      </c>
      <c r="J28" s="63" t="s">
        <v>470</v>
      </c>
      <c r="K28" s="62">
        <f>タイムスケジュール!N23</f>
        <v>0</v>
      </c>
      <c r="L28" s="65">
        <f>タイムスケジュール!S16</f>
        <v>0</v>
      </c>
      <c r="M28" s="63" t="s">
        <v>470</v>
      </c>
      <c r="N28" s="229">
        <f>タイムスケジュール!U16</f>
        <v>0</v>
      </c>
      <c r="O28" s="80"/>
      <c r="P28" s="476"/>
      <c r="Q28" s="488"/>
      <c r="R28" s="475"/>
      <c r="S28" s="475"/>
      <c r="T28" s="490"/>
      <c r="U28" s="492"/>
      <c r="V28" s="494"/>
      <c r="W28" s="452"/>
      <c r="X28" s="452"/>
      <c r="Y28" s="457"/>
      <c r="Z28" s="77"/>
      <c r="AA28" s="459"/>
      <c r="AB28" s="29">
        <v>4</v>
      </c>
      <c r="AC28" s="34" t="str">
        <f>IF($AA$25+$AA$27+$AA$29+$AA$31=0,"",IF(AB28=$Y$25,$B$25,IF(AB28=$Y$27,$B$27,IF(AB28=$Y$29,$B$29,IF(AB28=$Y$31,$B$31,"")))))</f>
        <v/>
      </c>
      <c r="AD28" s="84"/>
      <c r="AF28" s="29"/>
      <c r="AG28" s="217"/>
      <c r="AH28" s="187"/>
      <c r="AI28" s="84"/>
      <c r="AJ28" s="84"/>
      <c r="AK28" s="83"/>
      <c r="AL28" s="84"/>
    </row>
    <row r="29" spans="1:38" s="34" customFormat="1" ht="23.25" customHeight="1" x14ac:dyDescent="0.15">
      <c r="A29" s="461" t="s">
        <v>11</v>
      </c>
      <c r="B29" s="203" t="str">
        <f>VLOOKUP(A29,予選組合せ!$T$5:$U$52,2,FALSE)</f>
        <v>城内キッズ</v>
      </c>
      <c r="C29" s="496" t="str">
        <f>IF(C30+E30=0,"",IF(C30=E30,"△",IF(C30&gt;E30,"○","×")))</f>
        <v/>
      </c>
      <c r="D29" s="497"/>
      <c r="E29" s="497"/>
      <c r="F29" s="498" t="str">
        <f>IF(F30+H30=0,"",IF(F30=H30,"△",IF(F30&gt;H30,"○","×")))</f>
        <v/>
      </c>
      <c r="G29" s="463"/>
      <c r="H29" s="464"/>
      <c r="I29" s="499"/>
      <c r="J29" s="466"/>
      <c r="K29" s="466"/>
      <c r="L29" s="498" t="str">
        <f>IF(L30+N30=0,"",IF(L30=N30,"△",IF(L30&gt;N30,"○","×")))</f>
        <v/>
      </c>
      <c r="M29" s="463"/>
      <c r="N29" s="500"/>
      <c r="O29" s="80"/>
      <c r="P29" s="476">
        <f>COUNTIF(C29:N30,"○")</f>
        <v>0</v>
      </c>
      <c r="Q29" s="488" t="s">
        <v>22</v>
      </c>
      <c r="R29" s="475">
        <f>COUNTIF(C29:N30,"△")</f>
        <v>0</v>
      </c>
      <c r="S29" s="475" t="s">
        <v>16</v>
      </c>
      <c r="T29" s="490">
        <f>COUNTIF(C29:N30,"×")</f>
        <v>0</v>
      </c>
      <c r="U29" s="492">
        <f>P29*2+R29*1</f>
        <v>0</v>
      </c>
      <c r="V29" s="501">
        <f>C30+F30+L30</f>
        <v>0</v>
      </c>
      <c r="W29" s="495" t="s">
        <v>22</v>
      </c>
      <c r="X29" s="495">
        <f>E30+H30+N30</f>
        <v>0</v>
      </c>
      <c r="Y29" s="457" t="str">
        <f>IF($AA$25+$AA$27+$AA$29+$AA$31=0,"",RANK(AA29,$AA$25:$AA$32))</f>
        <v/>
      </c>
      <c r="Z29" s="77"/>
      <c r="AA29" s="459">
        <f>U29*10000+V29*100-X29*10</f>
        <v>0</v>
      </c>
      <c r="AB29" s="29">
        <v>5</v>
      </c>
      <c r="AC29" s="34" t="str">
        <f>IF($AA$15+$AA$17+$AA$19+$AA$21=0,"",IF(AB29=$Y$15,$B$15,IF(AB29=$Y$17,$B$17,IF(AB29=$Y$19,$B$19,IF(AB29=$Y$21,$B$21,"")))))</f>
        <v/>
      </c>
      <c r="AD29" s="84"/>
      <c r="AF29" s="29"/>
      <c r="AG29" s="217"/>
      <c r="AH29" s="187"/>
      <c r="AI29" s="84"/>
      <c r="AJ29" s="84"/>
      <c r="AK29" s="83"/>
      <c r="AL29" s="84"/>
    </row>
    <row r="30" spans="1:38" s="34" customFormat="1" ht="23.25" customHeight="1" x14ac:dyDescent="0.15">
      <c r="A30" s="478"/>
      <c r="B30" s="202"/>
      <c r="C30" s="66">
        <f>K26</f>
        <v>0</v>
      </c>
      <c r="D30" s="63" t="s">
        <v>470</v>
      </c>
      <c r="E30" s="62">
        <f>I26</f>
        <v>0</v>
      </c>
      <c r="F30" s="356">
        <f>K28</f>
        <v>0</v>
      </c>
      <c r="G30" s="136" t="s">
        <v>470</v>
      </c>
      <c r="H30" s="360">
        <f>I28</f>
        <v>0</v>
      </c>
      <c r="I30" s="499"/>
      <c r="J30" s="466"/>
      <c r="K30" s="466"/>
      <c r="L30" s="356">
        <f>タイムスケジュール!E8</f>
        <v>0</v>
      </c>
      <c r="M30" s="63" t="s">
        <v>470</v>
      </c>
      <c r="N30" s="358">
        <f>タイムスケジュール!G8</f>
        <v>0</v>
      </c>
      <c r="O30" s="80"/>
      <c r="P30" s="476"/>
      <c r="Q30" s="488"/>
      <c r="R30" s="475"/>
      <c r="S30" s="475"/>
      <c r="T30" s="490"/>
      <c r="U30" s="492"/>
      <c r="V30" s="494"/>
      <c r="W30" s="452"/>
      <c r="X30" s="452"/>
      <c r="Y30" s="457"/>
      <c r="Z30" s="77"/>
      <c r="AA30" s="459"/>
      <c r="AB30" s="29">
        <v>6</v>
      </c>
      <c r="AC30" s="34" t="str">
        <f>IF($AA$15+$AA$17+$AA$19+$AA$21=0,"",IF(AB30=$Y$15,$B$15,IF(AB30=$Y$17,$B$17,IF(AB30=$Y$19,$B$19,IF(AB30=$Y$21,$B$21,"")))))</f>
        <v/>
      </c>
      <c r="AD30" s="84"/>
      <c r="AF30" s="29"/>
      <c r="AG30" s="217"/>
      <c r="AH30" s="187"/>
    </row>
    <row r="31" spans="1:38" s="34" customFormat="1" ht="23.25" customHeight="1" x14ac:dyDescent="0.15">
      <c r="A31" s="460" t="s">
        <v>55</v>
      </c>
      <c r="B31" s="203" t="str">
        <f>VLOOKUP(A31,予選組合せ!$T$5:$U$52,2,FALSE)</f>
        <v>社会保険ドラゴンズ</v>
      </c>
      <c r="C31" s="462" t="str">
        <f>IF(C32+E32=0,"",IF(C32=E32,"△",IF(C32&gt;E32,"○","×")))</f>
        <v/>
      </c>
      <c r="D31" s="463"/>
      <c r="E31" s="463"/>
      <c r="F31" s="471" t="str">
        <f>IF(F32+H32=0,"",IF(F32=H32,"△",IF(F32&gt;H32,"○","×")))</f>
        <v/>
      </c>
      <c r="G31" s="497"/>
      <c r="H31" s="472"/>
      <c r="I31" s="471" t="str">
        <f>IF(I32+K32=0,"",IF(I32=K32,"△",IF(I32&gt;K32,"○","×")))</f>
        <v/>
      </c>
      <c r="J31" s="497"/>
      <c r="K31" s="472"/>
      <c r="L31" s="465"/>
      <c r="M31" s="466"/>
      <c r="N31" s="503"/>
      <c r="O31" s="80"/>
      <c r="P31" s="476">
        <f>COUNTIF(C31:N32,"○")</f>
        <v>0</v>
      </c>
      <c r="Q31" s="488" t="s">
        <v>22</v>
      </c>
      <c r="R31" s="475">
        <f>COUNTIF(C31:N32,"△")</f>
        <v>0</v>
      </c>
      <c r="S31" s="475" t="s">
        <v>16</v>
      </c>
      <c r="T31" s="490">
        <f>COUNTIF(C31:N32,"×")</f>
        <v>0</v>
      </c>
      <c r="U31" s="492">
        <f>P31*2+R31*1</f>
        <v>0</v>
      </c>
      <c r="V31" s="501">
        <f>C32+F32+I32</f>
        <v>0</v>
      </c>
      <c r="W31" s="495" t="s">
        <v>22</v>
      </c>
      <c r="X31" s="495">
        <f>E32+H32+K32</f>
        <v>0</v>
      </c>
      <c r="Y31" s="457" t="str">
        <f>IF($AA$25+$AA$27+$AA$29+$AA$31=0,"",RANK(AA31,$AA$25:$AA$32))</f>
        <v/>
      </c>
      <c r="Z31" s="77"/>
      <c r="AA31" s="459">
        <f>U31*10000+V31*100-X31*10</f>
        <v>0</v>
      </c>
      <c r="AB31" s="29"/>
      <c r="AD31" s="84"/>
      <c r="AF31" s="29"/>
      <c r="AH31" s="187"/>
    </row>
    <row r="32" spans="1:38" s="34" customFormat="1" ht="23.25" customHeight="1" thickBot="1" x14ac:dyDescent="0.2">
      <c r="A32" s="502"/>
      <c r="B32" s="223"/>
      <c r="C32" s="224">
        <f>N26</f>
        <v>0</v>
      </c>
      <c r="D32" s="225" t="s">
        <v>470</v>
      </c>
      <c r="E32" s="226">
        <f>L26</f>
        <v>0</v>
      </c>
      <c r="F32" s="227">
        <f>N28</f>
        <v>0</v>
      </c>
      <c r="G32" s="225" t="s">
        <v>470</v>
      </c>
      <c r="H32" s="228">
        <f>L28</f>
        <v>0</v>
      </c>
      <c r="I32" s="227">
        <f>N30</f>
        <v>0</v>
      </c>
      <c r="J32" s="225" t="s">
        <v>470</v>
      </c>
      <c r="K32" s="228">
        <f>L30</f>
        <v>0</v>
      </c>
      <c r="L32" s="504"/>
      <c r="M32" s="505"/>
      <c r="N32" s="506"/>
      <c r="O32" s="80"/>
      <c r="P32" s="507"/>
      <c r="Q32" s="508"/>
      <c r="R32" s="511"/>
      <c r="S32" s="511"/>
      <c r="T32" s="512"/>
      <c r="U32" s="513"/>
      <c r="V32" s="514"/>
      <c r="W32" s="509"/>
      <c r="X32" s="509"/>
      <c r="Y32" s="510"/>
      <c r="Z32" s="77"/>
      <c r="AA32" s="459"/>
      <c r="AB32" s="29"/>
      <c r="AD32" s="84"/>
      <c r="AF32" s="29"/>
      <c r="AH32" s="187"/>
    </row>
    <row r="33" spans="1:38" ht="22.5" customHeight="1" thickBot="1" x14ac:dyDescent="0.2">
      <c r="AF33" s="29"/>
      <c r="AG33" s="34"/>
    </row>
    <row r="34" spans="1:38" s="34" customFormat="1" ht="23.25" customHeight="1" thickBot="1" x14ac:dyDescent="0.2">
      <c r="A34" s="446" t="s">
        <v>178</v>
      </c>
      <c r="B34" s="447"/>
      <c r="C34" s="446" t="str">
        <f>A35</f>
        <v>D1</v>
      </c>
      <c r="D34" s="447"/>
      <c r="E34" s="448"/>
      <c r="F34" s="449" t="str">
        <f>A37</f>
        <v>D2</v>
      </c>
      <c r="G34" s="447"/>
      <c r="H34" s="448"/>
      <c r="I34" s="449" t="str">
        <f>A39</f>
        <v>D3</v>
      </c>
      <c r="J34" s="447"/>
      <c r="K34" s="448"/>
      <c r="L34" s="449" t="str">
        <f>A41</f>
        <v>D4</v>
      </c>
      <c r="M34" s="447"/>
      <c r="N34" s="450"/>
      <c r="O34" s="182"/>
      <c r="P34" s="183" t="s">
        <v>43</v>
      </c>
      <c r="Q34" s="184" t="s">
        <v>22</v>
      </c>
      <c r="R34" s="33" t="s">
        <v>17</v>
      </c>
      <c r="S34" s="33" t="s">
        <v>22</v>
      </c>
      <c r="T34" s="170" t="s">
        <v>18</v>
      </c>
      <c r="U34" s="35" t="s">
        <v>19</v>
      </c>
      <c r="V34" s="453" t="s">
        <v>20</v>
      </c>
      <c r="W34" s="454"/>
      <c r="X34" s="455"/>
      <c r="Y34" s="35" t="s">
        <v>21</v>
      </c>
      <c r="Z34" s="76"/>
      <c r="AA34" s="32"/>
      <c r="AB34" s="29" t="s">
        <v>322</v>
      </c>
      <c r="AC34" s="29" t="s">
        <v>14</v>
      </c>
      <c r="AD34" s="83"/>
      <c r="AF34" s="29"/>
      <c r="AH34" s="83"/>
      <c r="AI34" s="83"/>
      <c r="AJ34" s="84"/>
      <c r="AK34" s="83"/>
      <c r="AL34" s="84"/>
    </row>
    <row r="35" spans="1:38" s="34" customFormat="1" ht="23.25" customHeight="1" x14ac:dyDescent="0.15">
      <c r="A35" s="477" t="s">
        <v>46</v>
      </c>
      <c r="B35" s="201" t="str">
        <f>VLOOKUP(A35,予選組合せ!$T$6:$V$44,2,FALSE)</f>
        <v>ブーメラン</v>
      </c>
      <c r="C35" s="479"/>
      <c r="D35" s="480"/>
      <c r="E35" s="480"/>
      <c r="F35" s="482" t="str">
        <f>IF(F36+H36=0,"",IF(F36=H36,"△",IF(F36&gt;H36,"○","×")))</f>
        <v/>
      </c>
      <c r="G35" s="483"/>
      <c r="H35" s="484"/>
      <c r="I35" s="482" t="str">
        <f>IF(I36+K36=0,"",IF(I36=K36,"△",IF(I36&gt;K36,"○","×")))</f>
        <v/>
      </c>
      <c r="J35" s="483"/>
      <c r="K35" s="484"/>
      <c r="L35" s="482" t="str">
        <f>IF(L36+N36=0,"",IF(L36=N36,"△",IF(L36&gt;N36,"○","×")))</f>
        <v/>
      </c>
      <c r="M35" s="483"/>
      <c r="N35" s="485"/>
      <c r="O35" s="80"/>
      <c r="P35" s="486">
        <f>COUNTIF(C35:N36,"○")</f>
        <v>0</v>
      </c>
      <c r="Q35" s="487" t="s">
        <v>22</v>
      </c>
      <c r="R35" s="474">
        <f>COUNTIF(C35:N36,"△")</f>
        <v>0</v>
      </c>
      <c r="S35" s="474" t="s">
        <v>16</v>
      </c>
      <c r="T35" s="489">
        <f>COUNTIF(C35:N36,"×")</f>
        <v>0</v>
      </c>
      <c r="U35" s="491">
        <f>P35*2+R35*1</f>
        <v>0</v>
      </c>
      <c r="V35" s="493">
        <f>F36+I36+L36</f>
        <v>0</v>
      </c>
      <c r="W35" s="451" t="s">
        <v>22</v>
      </c>
      <c r="X35" s="451">
        <f>H36+K36+N36</f>
        <v>0</v>
      </c>
      <c r="Y35" s="456" t="str">
        <f>IF($AA$35+$AA$37+$AA$39+$AA$41=0,"",RANK(AA35,$AA$35:$AA$42))</f>
        <v/>
      </c>
      <c r="Z35" s="77"/>
      <c r="AA35" s="459">
        <f>U35*10000+V35*100-X35*10</f>
        <v>0</v>
      </c>
      <c r="AB35" s="29">
        <v>1</v>
      </c>
      <c r="AC35" s="34" t="str">
        <f>IF($AA$35+$AA$37+$AA$39+$AA$41=0,"",IF(AB35=$Y$35,$B$35,IF(AB35=$Y$37,$B$37,IF(AB35=$Y$39,$B$39,IF(AB35=$Y$41,$B$41,"")))))</f>
        <v/>
      </c>
      <c r="AD35" s="84"/>
      <c r="AF35" s="29"/>
      <c r="AH35" s="187"/>
      <c r="AI35" s="84"/>
      <c r="AJ35" s="84"/>
      <c r="AK35" s="83"/>
      <c r="AL35" s="84"/>
    </row>
    <row r="36" spans="1:38" s="34" customFormat="1" ht="23.25" customHeight="1" x14ac:dyDescent="0.15">
      <c r="A36" s="478"/>
      <c r="B36" s="202"/>
      <c r="C36" s="481"/>
      <c r="D36" s="469"/>
      <c r="E36" s="470"/>
      <c r="F36" s="356">
        <f>タイムスケジュール!L7</f>
        <v>0</v>
      </c>
      <c r="G36" s="63" t="s">
        <v>22</v>
      </c>
      <c r="H36" s="357">
        <f>タイムスケジュール!N7</f>
        <v>0</v>
      </c>
      <c r="I36" s="356">
        <f>タイムスケジュール!S13</f>
        <v>0</v>
      </c>
      <c r="J36" s="63" t="s">
        <v>22</v>
      </c>
      <c r="K36" s="357">
        <f>タイムスケジュール!U13</f>
        <v>0</v>
      </c>
      <c r="L36" s="356">
        <f>タイムスケジュール!S22</f>
        <v>0</v>
      </c>
      <c r="M36" s="63" t="s">
        <v>22</v>
      </c>
      <c r="N36" s="358">
        <f>タイムスケジュール!U22</f>
        <v>0</v>
      </c>
      <c r="O36" s="80"/>
      <c r="P36" s="476"/>
      <c r="Q36" s="488"/>
      <c r="R36" s="475"/>
      <c r="S36" s="475"/>
      <c r="T36" s="490"/>
      <c r="U36" s="492"/>
      <c r="V36" s="494"/>
      <c r="W36" s="452"/>
      <c r="X36" s="452"/>
      <c r="Y36" s="457"/>
      <c r="Z36" s="77"/>
      <c r="AA36" s="459"/>
      <c r="AB36" s="29">
        <v>2</v>
      </c>
      <c r="AC36" s="34" t="str">
        <f>IF($AA$35+$AA$37+$AA$39+$AA$41=0,"",IF(AB36=$Y$35,$B$35,IF(AB36=$Y$37,$B$37,IF(AB36=$Y$39,$B$39,IF(AB36=$Y$41,$B$41,"")))))</f>
        <v/>
      </c>
      <c r="AD36" s="84"/>
      <c r="AF36" s="29"/>
      <c r="AH36" s="187"/>
      <c r="AI36" s="84"/>
      <c r="AJ36" s="84"/>
      <c r="AK36" s="85"/>
      <c r="AL36" s="84"/>
    </row>
    <row r="37" spans="1:38" s="34" customFormat="1" ht="23.25" customHeight="1" x14ac:dyDescent="0.15">
      <c r="A37" s="460" t="s">
        <v>47</v>
      </c>
      <c r="B37" s="203" t="str">
        <f>VLOOKUP(A37,予選組合せ!$T$5:$U$52,2,FALSE)</f>
        <v>ちゃっきり一番</v>
      </c>
      <c r="C37" s="462" t="str">
        <f>IF(C38+E38=0,"",IF(C38=E38,"△",IF(C38&gt;E38,"○","×")))</f>
        <v/>
      </c>
      <c r="D37" s="463"/>
      <c r="E37" s="464"/>
      <c r="F37" s="465"/>
      <c r="G37" s="466"/>
      <c r="H37" s="467"/>
      <c r="I37" s="471" t="str">
        <f>IF(I38+K38=0,"",IF(I38=K38,"△",IF(I38&gt;K38,"○","×")))</f>
        <v/>
      </c>
      <c r="J37" s="463"/>
      <c r="K37" s="472"/>
      <c r="L37" s="471" t="str">
        <f>IF(L38+N38=0,"",IF(L38=N38,"△",IF(L38&gt;N38,"○","×")))</f>
        <v/>
      </c>
      <c r="M37" s="463"/>
      <c r="N37" s="473"/>
      <c r="O37" s="80"/>
      <c r="P37" s="476">
        <f>COUNTIF(C37:N38,"○")</f>
        <v>0</v>
      </c>
      <c r="Q37" s="488" t="s">
        <v>22</v>
      </c>
      <c r="R37" s="475">
        <f>COUNTIF(C37:N38,"△")</f>
        <v>0</v>
      </c>
      <c r="S37" s="475" t="s">
        <v>16</v>
      </c>
      <c r="T37" s="490">
        <f>COUNTIF(C37:N38,"×")</f>
        <v>0</v>
      </c>
      <c r="U37" s="492">
        <f>P37*2+R37*1</f>
        <v>0</v>
      </c>
      <c r="V37" s="501">
        <f>C38+I38+L38</f>
        <v>0</v>
      </c>
      <c r="W37" s="495" t="s">
        <v>22</v>
      </c>
      <c r="X37" s="495">
        <f>E38+K38+N38</f>
        <v>0</v>
      </c>
      <c r="Y37" s="457" t="str">
        <f>IF($AA$35+$AA$37+$AA$39+$AA$41=0,"",RANK(AA37,$AA$35:$AA$42))</f>
        <v/>
      </c>
      <c r="Z37" s="77"/>
      <c r="AA37" s="459">
        <f>U37*10000+V37*100-X37*10</f>
        <v>0</v>
      </c>
      <c r="AB37" s="29">
        <v>3</v>
      </c>
      <c r="AC37" s="34" t="str">
        <f>IF($AA$35+$AA$37+$AA$39+$AA$41=0,"",IF(AB37=$Y$35,$B$35,IF(AB37=$Y$37,$B$37,IF(AB37=$Y$39,$B$39,IF(AB37=$Y$41,$B$41,"")))))</f>
        <v/>
      </c>
      <c r="AD37" s="84"/>
      <c r="AF37" s="29"/>
      <c r="AH37" s="187"/>
      <c r="AI37" s="84"/>
      <c r="AJ37" s="84"/>
      <c r="AK37" s="83"/>
      <c r="AL37" s="84"/>
    </row>
    <row r="38" spans="1:38" s="34" customFormat="1" ht="23.25" customHeight="1" x14ac:dyDescent="0.15">
      <c r="A38" s="461"/>
      <c r="B38" s="202"/>
      <c r="C38" s="359">
        <f>H36</f>
        <v>0</v>
      </c>
      <c r="D38" s="136" t="s">
        <v>22</v>
      </c>
      <c r="E38" s="360">
        <f>F36</f>
        <v>0</v>
      </c>
      <c r="F38" s="468"/>
      <c r="G38" s="469"/>
      <c r="H38" s="470"/>
      <c r="I38" s="65">
        <f>タイムスケジュール!S23</f>
        <v>0</v>
      </c>
      <c r="J38" s="63" t="s">
        <v>22</v>
      </c>
      <c r="K38" s="62">
        <f>タイムスケジュール!U23</f>
        <v>0</v>
      </c>
      <c r="L38" s="65">
        <f>タイムスケジュール!E16</f>
        <v>0</v>
      </c>
      <c r="M38" s="63" t="s">
        <v>22</v>
      </c>
      <c r="N38" s="229">
        <f>タイムスケジュール!G16</f>
        <v>0</v>
      </c>
      <c r="O38" s="80"/>
      <c r="P38" s="476"/>
      <c r="Q38" s="488"/>
      <c r="R38" s="475"/>
      <c r="S38" s="475"/>
      <c r="T38" s="490"/>
      <c r="U38" s="492"/>
      <c r="V38" s="494"/>
      <c r="W38" s="452"/>
      <c r="X38" s="452"/>
      <c r="Y38" s="457"/>
      <c r="Z38" s="77"/>
      <c r="AA38" s="459"/>
      <c r="AB38" s="29">
        <v>4</v>
      </c>
      <c r="AC38" s="34" t="str">
        <f>IF($AA$35+$AA$37+$AA$39+$AA$41=0,"",IF(AB38=$Y$35,$B$35,IF(AB38=$Y$37,$B$37,IF(AB38=$Y$39,$B$39,IF(AB38=$Y$41,$B$41,"")))))</f>
        <v/>
      </c>
      <c r="AD38" s="84"/>
      <c r="AF38" s="29"/>
      <c r="AG38" s="217"/>
      <c r="AH38" s="187"/>
      <c r="AI38" s="84"/>
      <c r="AJ38" s="84"/>
      <c r="AK38" s="83"/>
      <c r="AL38" s="84"/>
    </row>
    <row r="39" spans="1:38" s="34" customFormat="1" ht="23.25" customHeight="1" x14ac:dyDescent="0.15">
      <c r="A39" s="461" t="s">
        <v>51</v>
      </c>
      <c r="B39" s="203" t="str">
        <f>VLOOKUP(A39,予選組合せ!$T$5:$U$52,2,FALSE)</f>
        <v>スーパー長野</v>
      </c>
      <c r="C39" s="496" t="str">
        <f>IF(C40+E40=0,"",IF(C40=E40,"△",IF(C40&gt;E40,"○","×")))</f>
        <v/>
      </c>
      <c r="D39" s="497"/>
      <c r="E39" s="497"/>
      <c r="F39" s="498" t="str">
        <f>IF(F40+H40=0,"",IF(F40=H40,"△",IF(F40&gt;H40,"○","×")))</f>
        <v/>
      </c>
      <c r="G39" s="463"/>
      <c r="H39" s="464"/>
      <c r="I39" s="499"/>
      <c r="J39" s="466"/>
      <c r="K39" s="466"/>
      <c r="L39" s="498" t="str">
        <f>IF(L40+N40=0,"",IF(L40=N40,"△",IF(L40&gt;N40,"○","×")))</f>
        <v/>
      </c>
      <c r="M39" s="463"/>
      <c r="N39" s="500"/>
      <c r="O39" s="80"/>
      <c r="P39" s="476">
        <f>COUNTIF(C39:N40,"○")</f>
        <v>0</v>
      </c>
      <c r="Q39" s="488" t="s">
        <v>22</v>
      </c>
      <c r="R39" s="475">
        <f>COUNTIF(C39:N40,"△")</f>
        <v>0</v>
      </c>
      <c r="S39" s="475" t="s">
        <v>16</v>
      </c>
      <c r="T39" s="490">
        <f>COUNTIF(C39:N40,"×")</f>
        <v>0</v>
      </c>
      <c r="U39" s="492">
        <f>P39*2+R39*1</f>
        <v>0</v>
      </c>
      <c r="V39" s="501">
        <f>C40+F40+L40</f>
        <v>0</v>
      </c>
      <c r="W39" s="495" t="s">
        <v>22</v>
      </c>
      <c r="X39" s="495">
        <f>E40+H40+N40</f>
        <v>0</v>
      </c>
      <c r="Y39" s="457" t="str">
        <f>IF($AA$35+$AA$37+$AA$39+$AA$41=0,"",RANK(AA39,$AA$35:$AA$42))</f>
        <v/>
      </c>
      <c r="Z39" s="77"/>
      <c r="AA39" s="459">
        <f>U39*10000+V39*100-X39*10</f>
        <v>0</v>
      </c>
      <c r="AB39" s="29">
        <v>5</v>
      </c>
      <c r="AC39" s="34" t="str">
        <f>IF($AA$15+$AA$17+$AA$19+$AA$21=0,"",IF(AB39=$Y$15,$B$15,IF(AB39=$Y$17,$B$17,IF(AB39=$Y$19,$B$19,IF(AB39=$Y$21,$B$21,"")))))</f>
        <v/>
      </c>
      <c r="AD39" s="84"/>
      <c r="AF39" s="29"/>
      <c r="AG39" s="217"/>
      <c r="AH39" s="187"/>
      <c r="AI39" s="84"/>
      <c r="AJ39" s="84"/>
      <c r="AK39" s="83"/>
      <c r="AL39" s="84"/>
    </row>
    <row r="40" spans="1:38" s="34" customFormat="1" ht="23.25" customHeight="1" x14ac:dyDescent="0.15">
      <c r="A40" s="478"/>
      <c r="B40" s="202"/>
      <c r="C40" s="66">
        <f>K36</f>
        <v>0</v>
      </c>
      <c r="D40" s="63" t="s">
        <v>22</v>
      </c>
      <c r="E40" s="62">
        <f>I36</f>
        <v>0</v>
      </c>
      <c r="F40" s="356">
        <f>K38</f>
        <v>0</v>
      </c>
      <c r="G40" s="136" t="s">
        <v>22</v>
      </c>
      <c r="H40" s="360">
        <f>I38</f>
        <v>0</v>
      </c>
      <c r="I40" s="499"/>
      <c r="J40" s="466"/>
      <c r="K40" s="466"/>
      <c r="L40" s="356">
        <f>タイムスケジュール!L8</f>
        <v>0</v>
      </c>
      <c r="M40" s="63" t="s">
        <v>22</v>
      </c>
      <c r="N40" s="358">
        <f>タイムスケジュール!N8</f>
        <v>0</v>
      </c>
      <c r="O40" s="80"/>
      <c r="P40" s="476"/>
      <c r="Q40" s="488"/>
      <c r="R40" s="475"/>
      <c r="S40" s="475"/>
      <c r="T40" s="490"/>
      <c r="U40" s="492"/>
      <c r="V40" s="494"/>
      <c r="W40" s="452"/>
      <c r="X40" s="452"/>
      <c r="Y40" s="457"/>
      <c r="Z40" s="77"/>
      <c r="AA40" s="459"/>
      <c r="AB40" s="29">
        <v>6</v>
      </c>
      <c r="AC40" s="34" t="str">
        <f>IF($AA$15+$AA$17+$AA$19+$AA$21=0,"",IF(AB40=$Y$15,$B$15,IF(AB40=$Y$17,$B$17,IF(AB40=$Y$19,$B$19,IF(AB40=$Y$21,$B$21,"")))))</f>
        <v/>
      </c>
      <c r="AD40" s="84"/>
      <c r="AF40" s="29"/>
      <c r="AG40" s="217"/>
      <c r="AH40" s="187"/>
    </row>
    <row r="41" spans="1:38" s="34" customFormat="1" ht="23.25" customHeight="1" x14ac:dyDescent="0.15">
      <c r="A41" s="460" t="s">
        <v>52</v>
      </c>
      <c r="B41" s="203" t="str">
        <f>VLOOKUP(A41,予選組合せ!$T$5:$U$52,2,FALSE)</f>
        <v>駒越ドラゴンズ</v>
      </c>
      <c r="C41" s="462" t="str">
        <f>IF(C42+E42=0,"",IF(C42=E42,"△",IF(C42&gt;E42,"○","×")))</f>
        <v/>
      </c>
      <c r="D41" s="463"/>
      <c r="E41" s="463"/>
      <c r="F41" s="471" t="str">
        <f>IF(F42+H42=0,"",IF(F42=H42,"△",IF(F42&gt;H42,"○","×")))</f>
        <v/>
      </c>
      <c r="G41" s="497"/>
      <c r="H41" s="472"/>
      <c r="I41" s="471" t="str">
        <f>IF(I42+K42=0,"",IF(I42=K42,"△",IF(I42&gt;K42,"○","×")))</f>
        <v/>
      </c>
      <c r="J41" s="497"/>
      <c r="K41" s="472"/>
      <c r="L41" s="465"/>
      <c r="M41" s="466"/>
      <c r="N41" s="503"/>
      <c r="O41" s="80"/>
      <c r="P41" s="476">
        <f>COUNTIF(C41:N42,"○")</f>
        <v>0</v>
      </c>
      <c r="Q41" s="488" t="s">
        <v>22</v>
      </c>
      <c r="R41" s="475">
        <f>COUNTIF(C41:N42,"△")</f>
        <v>0</v>
      </c>
      <c r="S41" s="475" t="s">
        <v>16</v>
      </c>
      <c r="T41" s="490">
        <f>COUNTIF(C41:N42,"×")</f>
        <v>0</v>
      </c>
      <c r="U41" s="492">
        <f>P41*2+R41*1</f>
        <v>0</v>
      </c>
      <c r="V41" s="501">
        <f>C42+F42+I42</f>
        <v>0</v>
      </c>
      <c r="W41" s="495" t="s">
        <v>22</v>
      </c>
      <c r="X41" s="495">
        <f>E42+H42+K42</f>
        <v>0</v>
      </c>
      <c r="Y41" s="457" t="str">
        <f>IF($AA$35+$AA$37+$AA$39+$AA$41=0,"",RANK(AA41,$AA$35:$AA$42))</f>
        <v/>
      </c>
      <c r="Z41" s="77"/>
      <c r="AA41" s="459">
        <f>U41*10000+V41*100-X41*10</f>
        <v>0</v>
      </c>
      <c r="AB41" s="29"/>
      <c r="AD41" s="84"/>
      <c r="AF41" s="29"/>
      <c r="AH41" s="187"/>
    </row>
    <row r="42" spans="1:38" s="34" customFormat="1" ht="23.25" customHeight="1" thickBot="1" x14ac:dyDescent="0.2">
      <c r="A42" s="502"/>
      <c r="B42" s="223"/>
      <c r="C42" s="224">
        <f>N36</f>
        <v>0</v>
      </c>
      <c r="D42" s="225" t="s">
        <v>22</v>
      </c>
      <c r="E42" s="226">
        <f>L36</f>
        <v>0</v>
      </c>
      <c r="F42" s="227">
        <f>N38</f>
        <v>0</v>
      </c>
      <c r="G42" s="225" t="s">
        <v>22</v>
      </c>
      <c r="H42" s="228">
        <f>L38</f>
        <v>0</v>
      </c>
      <c r="I42" s="227">
        <f>N40</f>
        <v>0</v>
      </c>
      <c r="J42" s="225" t="s">
        <v>22</v>
      </c>
      <c r="K42" s="228">
        <f>L40</f>
        <v>0</v>
      </c>
      <c r="L42" s="504"/>
      <c r="M42" s="505"/>
      <c r="N42" s="506"/>
      <c r="O42" s="80"/>
      <c r="P42" s="507"/>
      <c r="Q42" s="508"/>
      <c r="R42" s="511"/>
      <c r="S42" s="511"/>
      <c r="T42" s="512"/>
      <c r="U42" s="513"/>
      <c r="V42" s="514"/>
      <c r="W42" s="509"/>
      <c r="X42" s="509"/>
      <c r="Y42" s="510"/>
      <c r="Z42" s="77"/>
      <c r="AA42" s="459"/>
      <c r="AB42" s="29"/>
      <c r="AD42" s="84"/>
      <c r="AF42" s="29"/>
      <c r="AH42" s="187"/>
    </row>
    <row r="43" spans="1:38" x14ac:dyDescent="0.15">
      <c r="AF43" s="29"/>
      <c r="AG43" s="34"/>
    </row>
  </sheetData>
  <mergeCells count="282">
    <mergeCell ref="Y39:Y40"/>
    <mergeCell ref="AA37:AA38"/>
    <mergeCell ref="I39:K40"/>
    <mergeCell ref="L39:N39"/>
    <mergeCell ref="P39:P40"/>
    <mergeCell ref="AA39:AA40"/>
    <mergeCell ref="Q37:Q38"/>
    <mergeCell ref="R37:R38"/>
    <mergeCell ref="S37:S38"/>
    <mergeCell ref="T37:T38"/>
    <mergeCell ref="V39:V40"/>
    <mergeCell ref="W39:W40"/>
    <mergeCell ref="A34:B34"/>
    <mergeCell ref="V34:X34"/>
    <mergeCell ref="A35:A36"/>
    <mergeCell ref="C35:E36"/>
    <mergeCell ref="F35:H35"/>
    <mergeCell ref="I35:K35"/>
    <mergeCell ref="L35:N35"/>
    <mergeCell ref="P35:P36"/>
    <mergeCell ref="F31:H31"/>
    <mergeCell ref="I31:K31"/>
    <mergeCell ref="L31:N32"/>
    <mergeCell ref="P31:P32"/>
    <mergeCell ref="Q29:Q30"/>
    <mergeCell ref="R29:R30"/>
    <mergeCell ref="AA29:AA30"/>
    <mergeCell ref="S29:S30"/>
    <mergeCell ref="AA31:AA32"/>
    <mergeCell ref="A29:A30"/>
    <mergeCell ref="C29:E29"/>
    <mergeCell ref="F29:H29"/>
    <mergeCell ref="I29:K30"/>
    <mergeCell ref="L29:N29"/>
    <mergeCell ref="P29:P30"/>
    <mergeCell ref="W31:W32"/>
    <mergeCell ref="X31:X32"/>
    <mergeCell ref="T31:T32"/>
    <mergeCell ref="U31:U32"/>
    <mergeCell ref="V31:V32"/>
    <mergeCell ref="S31:S32"/>
    <mergeCell ref="Q31:Q32"/>
    <mergeCell ref="R31:R32"/>
    <mergeCell ref="C31:E31"/>
    <mergeCell ref="Y31:Y32"/>
    <mergeCell ref="U29:U30"/>
    <mergeCell ref="V29:V30"/>
    <mergeCell ref="A31:A32"/>
    <mergeCell ref="AA25:AA26"/>
    <mergeCell ref="A27:A28"/>
    <mergeCell ref="C27:E27"/>
    <mergeCell ref="F27:H28"/>
    <mergeCell ref="I27:K27"/>
    <mergeCell ref="L27:N27"/>
    <mergeCell ref="P27:P28"/>
    <mergeCell ref="Q27:Q28"/>
    <mergeCell ref="R27:R28"/>
    <mergeCell ref="T25:T26"/>
    <mergeCell ref="AA27:AA28"/>
    <mergeCell ref="L24:N24"/>
    <mergeCell ref="V24:X24"/>
    <mergeCell ref="C25:E26"/>
    <mergeCell ref="P25:P26"/>
    <mergeCell ref="U25:U26"/>
    <mergeCell ref="V25:V26"/>
    <mergeCell ref="S25:S26"/>
    <mergeCell ref="Y41:Y42"/>
    <mergeCell ref="AA41:AA42"/>
    <mergeCell ref="P41:P42"/>
    <mergeCell ref="Q41:Q42"/>
    <mergeCell ref="R41:R42"/>
    <mergeCell ref="S41:S42"/>
    <mergeCell ref="T41:T42"/>
    <mergeCell ref="Q39:Q40"/>
    <mergeCell ref="R39:R40"/>
    <mergeCell ref="V41:V42"/>
    <mergeCell ref="W41:W42"/>
    <mergeCell ref="X41:X42"/>
    <mergeCell ref="X39:X40"/>
    <mergeCell ref="R35:R36"/>
    <mergeCell ref="S35:S36"/>
    <mergeCell ref="T35:T36"/>
    <mergeCell ref="U41:U42"/>
    <mergeCell ref="A41:A42"/>
    <mergeCell ref="F41:H41"/>
    <mergeCell ref="I41:K41"/>
    <mergeCell ref="L41:N42"/>
    <mergeCell ref="U35:U36"/>
    <mergeCell ref="Q35:Q36"/>
    <mergeCell ref="A37:A38"/>
    <mergeCell ref="C37:E37"/>
    <mergeCell ref="F37:H38"/>
    <mergeCell ref="I37:K37"/>
    <mergeCell ref="C41:E41"/>
    <mergeCell ref="T39:T40"/>
    <mergeCell ref="U39:U40"/>
    <mergeCell ref="S39:S40"/>
    <mergeCell ref="L37:N37"/>
    <mergeCell ref="P37:P38"/>
    <mergeCell ref="A39:A40"/>
    <mergeCell ref="C39:E39"/>
    <mergeCell ref="F39:H39"/>
    <mergeCell ref="AA35:AA36"/>
    <mergeCell ref="U37:U38"/>
    <mergeCell ref="V37:V38"/>
    <mergeCell ref="W37:W38"/>
    <mergeCell ref="X37:X38"/>
    <mergeCell ref="V35:V36"/>
    <mergeCell ref="C34:E34"/>
    <mergeCell ref="F34:H34"/>
    <mergeCell ref="I34:K34"/>
    <mergeCell ref="L34:N34"/>
    <mergeCell ref="Y37:Y38"/>
    <mergeCell ref="W29:W30"/>
    <mergeCell ref="X29:X30"/>
    <mergeCell ref="Y35:Y36"/>
    <mergeCell ref="W35:W36"/>
    <mergeCell ref="X35:X36"/>
    <mergeCell ref="T29:T30"/>
    <mergeCell ref="Y29:Y30"/>
    <mergeCell ref="U27:U28"/>
    <mergeCell ref="V27:V28"/>
    <mergeCell ref="W27:W28"/>
    <mergeCell ref="X27:X28"/>
    <mergeCell ref="T27:T28"/>
    <mergeCell ref="Y27:Y28"/>
    <mergeCell ref="Y21:Y22"/>
    <mergeCell ref="S27:S28"/>
    <mergeCell ref="A25:A26"/>
    <mergeCell ref="A24:B24"/>
    <mergeCell ref="F25:H25"/>
    <mergeCell ref="I25:K25"/>
    <mergeCell ref="L25:N25"/>
    <mergeCell ref="C24:E24"/>
    <mergeCell ref="F24:H24"/>
    <mergeCell ref="I24:K24"/>
    <mergeCell ref="P21:P22"/>
    <mergeCell ref="Q21:Q22"/>
    <mergeCell ref="R21:R22"/>
    <mergeCell ref="S21:S22"/>
    <mergeCell ref="T21:T22"/>
    <mergeCell ref="Y25:Y26"/>
    <mergeCell ref="W25:W26"/>
    <mergeCell ref="X25:X26"/>
    <mergeCell ref="Q25:Q26"/>
    <mergeCell ref="R25:R26"/>
    <mergeCell ref="A21:A22"/>
    <mergeCell ref="C21:E21"/>
    <mergeCell ref="F21:H21"/>
    <mergeCell ref="I21:K21"/>
    <mergeCell ref="L21:N22"/>
    <mergeCell ref="R19:R20"/>
    <mergeCell ref="A19:A20"/>
    <mergeCell ref="C19:E19"/>
    <mergeCell ref="F19:H19"/>
    <mergeCell ref="I19:K20"/>
    <mergeCell ref="AA17:AA18"/>
    <mergeCell ref="Y17:Y18"/>
    <mergeCell ref="U21:U22"/>
    <mergeCell ref="X19:X20"/>
    <mergeCell ref="Y19:Y20"/>
    <mergeCell ref="AA19:AA20"/>
    <mergeCell ref="V21:V22"/>
    <mergeCell ref="W21:W22"/>
    <mergeCell ref="X21:X22"/>
    <mergeCell ref="AA21:AA22"/>
    <mergeCell ref="L19:N19"/>
    <mergeCell ref="P19:P20"/>
    <mergeCell ref="Q19:Q20"/>
    <mergeCell ref="T17:T18"/>
    <mergeCell ref="U17:U18"/>
    <mergeCell ref="V17:V18"/>
    <mergeCell ref="P17:P18"/>
    <mergeCell ref="Q17:Q18"/>
    <mergeCell ref="T15:T16"/>
    <mergeCell ref="U15:U16"/>
    <mergeCell ref="X15:X16"/>
    <mergeCell ref="Y15:Y16"/>
    <mergeCell ref="AA15:AA16"/>
    <mergeCell ref="R17:R18"/>
    <mergeCell ref="W17:W18"/>
    <mergeCell ref="X17:X18"/>
    <mergeCell ref="S19:S20"/>
    <mergeCell ref="T19:T20"/>
    <mergeCell ref="U19:U20"/>
    <mergeCell ref="V19:V20"/>
    <mergeCell ref="S17:S18"/>
    <mergeCell ref="W19:W20"/>
    <mergeCell ref="V11:V12"/>
    <mergeCell ref="W11:W12"/>
    <mergeCell ref="A17:A18"/>
    <mergeCell ref="C17:E17"/>
    <mergeCell ref="F17:H18"/>
    <mergeCell ref="I17:K17"/>
    <mergeCell ref="L17:N17"/>
    <mergeCell ref="P15:P16"/>
    <mergeCell ref="Q15:Q16"/>
    <mergeCell ref="V14:X14"/>
    <mergeCell ref="A15:A16"/>
    <mergeCell ref="C15:E16"/>
    <mergeCell ref="F15:H15"/>
    <mergeCell ref="I15:K15"/>
    <mergeCell ref="L15:N15"/>
    <mergeCell ref="A14:B14"/>
    <mergeCell ref="C14:E14"/>
    <mergeCell ref="F14:H14"/>
    <mergeCell ref="I14:K14"/>
    <mergeCell ref="L14:N14"/>
    <mergeCell ref="V15:V16"/>
    <mergeCell ref="W15:W16"/>
    <mergeCell ref="R15:R16"/>
    <mergeCell ref="S15:S16"/>
    <mergeCell ref="AA9:AA10"/>
    <mergeCell ref="A11:A12"/>
    <mergeCell ref="C11:E11"/>
    <mergeCell ref="F11:H11"/>
    <mergeCell ref="I11:K11"/>
    <mergeCell ref="L11:N12"/>
    <mergeCell ref="P11:P12"/>
    <mergeCell ref="Q11:Q12"/>
    <mergeCell ref="T9:T10"/>
    <mergeCell ref="U9:U10"/>
    <mergeCell ref="W9:W10"/>
    <mergeCell ref="X9:X10"/>
    <mergeCell ref="Y9:Y10"/>
    <mergeCell ref="P9:P10"/>
    <mergeCell ref="Q9:Q10"/>
    <mergeCell ref="R9:R10"/>
    <mergeCell ref="S9:S10"/>
    <mergeCell ref="X11:X12"/>
    <mergeCell ref="Y11:Y12"/>
    <mergeCell ref="AA11:AA12"/>
    <mergeCell ref="R11:R12"/>
    <mergeCell ref="S11:S12"/>
    <mergeCell ref="T11:T12"/>
    <mergeCell ref="U11:U12"/>
    <mergeCell ref="A9:A10"/>
    <mergeCell ref="C9:E9"/>
    <mergeCell ref="F9:H9"/>
    <mergeCell ref="I9:K10"/>
    <mergeCell ref="L9:N9"/>
    <mergeCell ref="V9:V10"/>
    <mergeCell ref="Q7:Q8"/>
    <mergeCell ref="R7:R8"/>
    <mergeCell ref="S7:S8"/>
    <mergeCell ref="T7:T8"/>
    <mergeCell ref="U7:U8"/>
    <mergeCell ref="V7:V8"/>
    <mergeCell ref="AA5:AA6"/>
    <mergeCell ref="A7:A8"/>
    <mergeCell ref="C7:E7"/>
    <mergeCell ref="F7:H8"/>
    <mergeCell ref="I7:K7"/>
    <mergeCell ref="L7:N7"/>
    <mergeCell ref="R5:R6"/>
    <mergeCell ref="S5:S6"/>
    <mergeCell ref="P7:P8"/>
    <mergeCell ref="A5:A6"/>
    <mergeCell ref="C5:E6"/>
    <mergeCell ref="F5:H5"/>
    <mergeCell ref="I5:K5"/>
    <mergeCell ref="L5:N5"/>
    <mergeCell ref="X5:X6"/>
    <mergeCell ref="P5:P6"/>
    <mergeCell ref="Q5:Q6"/>
    <mergeCell ref="T5:T6"/>
    <mergeCell ref="U5:U6"/>
    <mergeCell ref="V5:V6"/>
    <mergeCell ref="W7:W8"/>
    <mergeCell ref="X7:X8"/>
    <mergeCell ref="Y7:Y8"/>
    <mergeCell ref="AA7:AA8"/>
    <mergeCell ref="U1:Y1"/>
    <mergeCell ref="A4:B4"/>
    <mergeCell ref="C4:E4"/>
    <mergeCell ref="F4:H4"/>
    <mergeCell ref="I4:K4"/>
    <mergeCell ref="L4:N4"/>
    <mergeCell ref="W5:W6"/>
    <mergeCell ref="V4:X4"/>
    <mergeCell ref="Y5:Y6"/>
    <mergeCell ref="A1:T1"/>
  </mergeCells>
  <phoneticPr fontId="2"/>
  <printOptions horizontalCentered="1"/>
  <pageMargins left="0.70866141732283472" right="0.51181102362204722" top="0.74803149606299213" bottom="0.74803149606299213" header="0.31496062992125984" footer="0.31496062992125984"/>
  <pageSetup paperSize="9" scale="76" orientation="portrait" horizontalDpi="4294967294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O35"/>
  <sheetViews>
    <sheetView view="pageBreakPreview" zoomScale="90" zoomScaleNormal="75" zoomScaleSheetLayoutView="90" workbookViewId="0">
      <pane ySplit="3" topLeftCell="A4" activePane="bottomLeft" state="frozen"/>
      <selection activeCell="BB31" sqref="BB31:BC31"/>
      <selection pane="bottomLeft" activeCell="BB31" sqref="BB31:BC31"/>
    </sheetView>
  </sheetViews>
  <sheetFormatPr defaultColWidth="8.875" defaultRowHeight="14.25" x14ac:dyDescent="0.15"/>
  <cols>
    <col min="1" max="1" width="5.25" style="22" customWidth="1"/>
    <col min="2" max="2" width="25.625" style="28" customWidth="1"/>
    <col min="3" max="3" width="3.625" style="22" customWidth="1"/>
    <col min="4" max="4" width="2.625" style="22" customWidth="1"/>
    <col min="5" max="6" width="3.625" style="22" customWidth="1"/>
    <col min="7" max="7" width="2.625" style="22" customWidth="1"/>
    <col min="8" max="9" width="3.625" style="22" customWidth="1"/>
    <col min="10" max="10" width="2.625" style="22" customWidth="1"/>
    <col min="11" max="12" width="3.625" style="22" customWidth="1"/>
    <col min="13" max="13" width="2.625" style="22" customWidth="1"/>
    <col min="14" max="15" width="3.625" style="22" customWidth="1"/>
    <col min="16" max="16" width="2.625" style="22" customWidth="1"/>
    <col min="17" max="17" width="3.625" style="22" customWidth="1"/>
    <col min="18" max="18" width="2.125" style="22" customWidth="1"/>
    <col min="19" max="19" width="4.125" style="22" customWidth="1"/>
    <col min="20" max="20" width="2.625" style="22" customWidth="1"/>
    <col min="21" max="21" width="4.125" style="28" customWidth="1"/>
    <col min="22" max="22" width="2.625" style="28" customWidth="1"/>
    <col min="23" max="23" width="4.125" style="22" customWidth="1"/>
    <col min="24" max="24" width="5.625" style="28" customWidth="1"/>
    <col min="25" max="25" width="4.125" style="28" customWidth="1"/>
    <col min="26" max="26" width="2.625" style="28" customWidth="1"/>
    <col min="27" max="27" width="4.125" style="28" customWidth="1"/>
    <col min="28" max="28" width="5.625" style="28" customWidth="1"/>
    <col min="29" max="29" width="2" style="28" customWidth="1"/>
    <col min="30" max="30" width="11.25" style="32" customWidth="1"/>
    <col min="31" max="31" width="5.125" style="22" customWidth="1"/>
    <col min="32" max="32" width="22.875" style="28" bestFit="1" customWidth="1"/>
    <col min="33" max="33" width="11.25" style="87" customWidth="1"/>
    <col min="34" max="34" width="2" customWidth="1"/>
    <col min="35" max="35" width="5.5" style="22" customWidth="1"/>
    <col min="36" max="36" width="27.75" style="28" customWidth="1"/>
    <col min="37" max="37" width="6.625" customWidth="1"/>
    <col min="38" max="40" width="8.875" style="28"/>
    <col min="41" max="41" width="24.875" style="28" customWidth="1"/>
    <col min="42" max="16384" width="8.875" style="28"/>
  </cols>
  <sheetData>
    <row r="1" spans="1:41" ht="21" customHeight="1" x14ac:dyDescent="0.15">
      <c r="A1" s="458" t="str">
        <f>予選組合せ!B2</f>
        <v>ＮＴＴ　docomoCUP・第２１回静岡県ドッジボール選手権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45">
        <f>予選組合せ!O2</f>
        <v>42632</v>
      </c>
      <c r="Y1" s="445"/>
      <c r="Z1" s="445"/>
      <c r="AA1" s="445"/>
      <c r="AB1" s="445"/>
      <c r="AC1" s="75"/>
      <c r="AD1" s="26"/>
      <c r="AE1" s="27"/>
      <c r="AF1" s="25"/>
      <c r="AG1" s="86"/>
    </row>
    <row r="2" spans="1:41" ht="18" customHeight="1" x14ac:dyDescent="0.15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9"/>
      <c r="O2" s="24"/>
      <c r="P2" s="24"/>
      <c r="Q2" s="29"/>
      <c r="R2" s="76"/>
      <c r="S2" s="76"/>
      <c r="T2" s="76"/>
      <c r="U2" s="29"/>
      <c r="V2" s="29"/>
      <c r="W2" s="29"/>
      <c r="X2" s="30"/>
      <c r="Y2" s="30"/>
      <c r="Z2" s="30"/>
      <c r="AA2" s="30"/>
      <c r="AB2" s="30"/>
      <c r="AC2" s="30"/>
      <c r="AD2" s="26"/>
      <c r="AE2" s="27"/>
      <c r="AF2" s="25"/>
      <c r="AG2" s="86"/>
    </row>
    <row r="3" spans="1:41" ht="22.5" customHeight="1" thickBot="1" x14ac:dyDescent="0.2">
      <c r="A3" s="31" t="str">
        <f>予選組合せ!B18</f>
        <v>＜ジュニアの部＞（E・Ｆ・Ｇ）</v>
      </c>
      <c r="O3" s="181"/>
      <c r="P3" s="181"/>
      <c r="Q3" s="181"/>
      <c r="R3" s="181"/>
      <c r="S3" s="181"/>
      <c r="T3" s="181"/>
    </row>
    <row r="4" spans="1:41" s="34" customFormat="1" ht="23.25" customHeight="1" thickBot="1" x14ac:dyDescent="0.2">
      <c r="A4" s="538" t="s">
        <v>63</v>
      </c>
      <c r="B4" s="532"/>
      <c r="C4" s="538" t="str">
        <f>A5</f>
        <v>E1</v>
      </c>
      <c r="D4" s="532"/>
      <c r="E4" s="537"/>
      <c r="F4" s="531" t="str">
        <f>A7</f>
        <v>E2</v>
      </c>
      <c r="G4" s="532"/>
      <c r="H4" s="537"/>
      <c r="I4" s="531" t="str">
        <f>A9</f>
        <v>E3</v>
      </c>
      <c r="J4" s="532"/>
      <c r="K4" s="537"/>
      <c r="L4" s="531" t="str">
        <f>A11</f>
        <v>E4</v>
      </c>
      <c r="M4" s="532"/>
      <c r="N4" s="537"/>
      <c r="O4" s="531" t="str">
        <f>A13</f>
        <v>E5</v>
      </c>
      <c r="P4" s="532"/>
      <c r="Q4" s="539"/>
      <c r="R4" s="182"/>
      <c r="S4" s="183" t="s">
        <v>43</v>
      </c>
      <c r="T4" s="184" t="s">
        <v>22</v>
      </c>
      <c r="U4" s="33" t="s">
        <v>17</v>
      </c>
      <c r="V4" s="33" t="s">
        <v>22</v>
      </c>
      <c r="W4" s="170" t="s">
        <v>18</v>
      </c>
      <c r="X4" s="35" t="s">
        <v>19</v>
      </c>
      <c r="Y4" s="453" t="s">
        <v>20</v>
      </c>
      <c r="Z4" s="454"/>
      <c r="AA4" s="455"/>
      <c r="AB4" s="35" t="s">
        <v>21</v>
      </c>
      <c r="AC4" s="76"/>
      <c r="AD4" s="32"/>
      <c r="AE4" s="29" t="s">
        <v>69</v>
      </c>
      <c r="AF4" s="29" t="s">
        <v>14</v>
      </c>
      <c r="AG4" s="83"/>
      <c r="AI4" s="29" t="s">
        <v>32</v>
      </c>
      <c r="AJ4" s="217" t="str">
        <f>AF5</f>
        <v/>
      </c>
      <c r="AK4" s="83"/>
      <c r="AL4" s="83"/>
      <c r="AM4" s="84"/>
      <c r="AN4" s="83"/>
      <c r="AO4" s="84"/>
    </row>
    <row r="5" spans="1:41" s="34" customFormat="1" ht="23.25" customHeight="1" x14ac:dyDescent="0.15">
      <c r="A5" s="527" t="s">
        <v>32</v>
      </c>
      <c r="B5" s="201" t="str">
        <f>VLOOKUP(A5,予選組合せ!$T$5:$U$44,2,FALSE)</f>
        <v>龍池舎じゅにあA</v>
      </c>
      <c r="C5" s="479"/>
      <c r="D5" s="480"/>
      <c r="E5" s="480"/>
      <c r="F5" s="482" t="str">
        <f>IF(F6+H6=0,"",IF(F6=H6,"△",IF(F6&gt;H6,"○","×")))</f>
        <v/>
      </c>
      <c r="G5" s="483"/>
      <c r="H5" s="484"/>
      <c r="I5" s="482" t="str">
        <f>IF(I6+K6=0,"",IF(I6=K6,"△",IF(I6&gt;K6,"○","×")))</f>
        <v/>
      </c>
      <c r="J5" s="483"/>
      <c r="K5" s="484"/>
      <c r="L5" s="482" t="str">
        <f>IF(L6+N6=0,"",IF(L6=N6,"△",IF(L6&gt;N6,"○","×")))</f>
        <v/>
      </c>
      <c r="M5" s="483"/>
      <c r="N5" s="484"/>
      <c r="O5" s="482" t="str">
        <f>IF(O6+Q6=0,"",IF(O6=Q6,"△",IF(O6&gt;Q6,"○","×")))</f>
        <v/>
      </c>
      <c r="P5" s="483"/>
      <c r="Q5" s="485"/>
      <c r="R5" s="80"/>
      <c r="S5" s="486">
        <f>COUNTIF(C5:Q6,"○")</f>
        <v>0</v>
      </c>
      <c r="T5" s="487" t="s">
        <v>22</v>
      </c>
      <c r="U5" s="474">
        <f>COUNTIF(C5:Q6,"△")</f>
        <v>0</v>
      </c>
      <c r="V5" s="474" t="s">
        <v>16</v>
      </c>
      <c r="W5" s="489">
        <f>COUNTIF(C5:Q6,"×")</f>
        <v>0</v>
      </c>
      <c r="X5" s="491">
        <f>S5*2+U5*1</f>
        <v>0</v>
      </c>
      <c r="Y5" s="493">
        <f>F6+I6+L6+O6</f>
        <v>0</v>
      </c>
      <c r="Z5" s="451" t="s">
        <v>22</v>
      </c>
      <c r="AA5" s="451">
        <f>H6+K6+N6+Q6</f>
        <v>0</v>
      </c>
      <c r="AB5" s="456" t="str">
        <f>IF($AD$5+$AD$7+$AD$9+$AD$11+$AD$13=0,"",RANK(AD5,$AD$5:$AD$14))</f>
        <v/>
      </c>
      <c r="AC5" s="77"/>
      <c r="AD5" s="459">
        <f>X5*10000+Y5*100-AA5*10</f>
        <v>0</v>
      </c>
      <c r="AE5" s="29">
        <v>1</v>
      </c>
      <c r="AF5" s="34" t="str">
        <f t="shared" ref="AF5:AF10" si="0">IF($AD$5+$AD$7+$AD$9+$AD$11+$AD$13=0,"",IF(AE5=$AB$5,$B$5,IF(AE5=$AB$7,$B$7,IF(AE5=$AB$9,$B$9,IF(AE5=$AB$11,$B$11,IF(AE5=$AB$13,$B$13,""))))))</f>
        <v/>
      </c>
      <c r="AG5" s="84"/>
      <c r="AI5" s="29" t="s">
        <v>194</v>
      </c>
      <c r="AJ5" s="217" t="str">
        <f>AF6</f>
        <v/>
      </c>
      <c r="AK5" s="187"/>
      <c r="AL5" s="84"/>
      <c r="AM5" s="84"/>
      <c r="AN5" s="83"/>
      <c r="AO5" s="84"/>
    </row>
    <row r="6" spans="1:41" s="34" customFormat="1" ht="23.25" customHeight="1" x14ac:dyDescent="0.15">
      <c r="A6" s="523"/>
      <c r="B6" s="202"/>
      <c r="C6" s="481"/>
      <c r="D6" s="469"/>
      <c r="E6" s="470"/>
      <c r="F6" s="356">
        <f>タイムスケジュール!E9</f>
        <v>0</v>
      </c>
      <c r="G6" s="63" t="s">
        <v>160</v>
      </c>
      <c r="H6" s="357">
        <f>タイムスケジュール!G9</f>
        <v>0</v>
      </c>
      <c r="I6" s="356">
        <f>タイムスケジュール!E20</f>
        <v>0</v>
      </c>
      <c r="J6" s="63" t="s">
        <v>160</v>
      </c>
      <c r="K6" s="357">
        <f>タイムスケジュール!G20</f>
        <v>0</v>
      </c>
      <c r="L6" s="356">
        <f>タイムスケジュール!S17</f>
        <v>0</v>
      </c>
      <c r="M6" s="63" t="s">
        <v>160</v>
      </c>
      <c r="N6" s="357">
        <f>タイムスケジュール!U17</f>
        <v>0</v>
      </c>
      <c r="O6" s="356">
        <f>タイムスケジュール!L13</f>
        <v>0</v>
      </c>
      <c r="P6" s="63" t="s">
        <v>160</v>
      </c>
      <c r="Q6" s="358">
        <f>タイムスケジュール!N13</f>
        <v>0</v>
      </c>
      <c r="R6" s="80"/>
      <c r="S6" s="476"/>
      <c r="T6" s="488"/>
      <c r="U6" s="475"/>
      <c r="V6" s="475"/>
      <c r="W6" s="490"/>
      <c r="X6" s="492"/>
      <c r="Y6" s="494"/>
      <c r="Z6" s="452"/>
      <c r="AA6" s="452"/>
      <c r="AB6" s="457"/>
      <c r="AC6" s="77"/>
      <c r="AD6" s="459"/>
      <c r="AE6" s="29">
        <v>2</v>
      </c>
      <c r="AF6" s="34" t="str">
        <f t="shared" si="0"/>
        <v/>
      </c>
      <c r="AG6" s="84"/>
      <c r="AI6" s="29" t="s">
        <v>190</v>
      </c>
      <c r="AJ6" s="217" t="str">
        <f>AF7</f>
        <v/>
      </c>
      <c r="AK6" s="187"/>
      <c r="AL6" s="84"/>
      <c r="AM6" s="84"/>
      <c r="AN6" s="85"/>
      <c r="AO6" s="84"/>
    </row>
    <row r="7" spans="1:41" s="34" customFormat="1" ht="23.25" customHeight="1" x14ac:dyDescent="0.15">
      <c r="A7" s="515" t="s">
        <v>33</v>
      </c>
      <c r="B7" s="237" t="str">
        <f>VLOOKUP(A7,予選組合せ!$T$5:$U$44,2,FALSE)</f>
        <v>函南勇楽会・よ組</v>
      </c>
      <c r="C7" s="462" t="str">
        <f>IF(C8+E8=0,"",IF(C8=E8,"△",IF(C8&gt;E8,"○","×")))</f>
        <v/>
      </c>
      <c r="D7" s="463"/>
      <c r="E7" s="464"/>
      <c r="F7" s="465"/>
      <c r="G7" s="466"/>
      <c r="H7" s="467"/>
      <c r="I7" s="471" t="str">
        <f>IF(I8+K8=0,"",IF(I8=K8,"△",IF(I8&gt;K8,"○","×")))</f>
        <v/>
      </c>
      <c r="J7" s="463"/>
      <c r="K7" s="472"/>
      <c r="L7" s="471" t="str">
        <f>IF(L8+N8=0,"",IF(L8=N8,"△",IF(L8&gt;N8,"○","×")))</f>
        <v/>
      </c>
      <c r="M7" s="463"/>
      <c r="N7" s="472"/>
      <c r="O7" s="471" t="str">
        <f>IF(O8+Q8=0,"",IF(O8=Q8,"△",IF(O8&gt;Q8,"○","×")))</f>
        <v/>
      </c>
      <c r="P7" s="463"/>
      <c r="Q7" s="473"/>
      <c r="R7" s="80"/>
      <c r="S7" s="476">
        <f>COUNTIF(C7:Q8,"○")</f>
        <v>0</v>
      </c>
      <c r="T7" s="488" t="s">
        <v>22</v>
      </c>
      <c r="U7" s="475">
        <f>COUNTIF(C7:Q8,"△")</f>
        <v>0</v>
      </c>
      <c r="V7" s="475" t="s">
        <v>16</v>
      </c>
      <c r="W7" s="490">
        <f>COUNTIF(C7:Q8,"×")</f>
        <v>0</v>
      </c>
      <c r="X7" s="492">
        <f>S7*2+U7*1</f>
        <v>0</v>
      </c>
      <c r="Y7" s="501">
        <f>C8+I8+L8+O8</f>
        <v>0</v>
      </c>
      <c r="Z7" s="495" t="s">
        <v>22</v>
      </c>
      <c r="AA7" s="495">
        <f>E8+K8+N8+Q8</f>
        <v>0</v>
      </c>
      <c r="AB7" s="521" t="str">
        <f>IF($AD$5+$AD$7+$AD$9+$AD$11+$AD$13=0,"",RANK(AD7,$AD$5:$AD$14))</f>
        <v/>
      </c>
      <c r="AC7" s="77"/>
      <c r="AD7" s="459">
        <f>X7*10000+Y7*100-AA7*10</f>
        <v>0</v>
      </c>
      <c r="AE7" s="29">
        <v>3</v>
      </c>
      <c r="AF7" s="34" t="str">
        <f t="shared" si="0"/>
        <v/>
      </c>
      <c r="AG7" s="84"/>
      <c r="AI7" s="29" t="s">
        <v>195</v>
      </c>
      <c r="AJ7" s="217" t="str">
        <f>AF8</f>
        <v/>
      </c>
      <c r="AK7" s="187"/>
      <c r="AL7" s="84"/>
      <c r="AM7" s="84"/>
      <c r="AN7" s="83"/>
      <c r="AO7" s="84"/>
    </row>
    <row r="8" spans="1:41" s="34" customFormat="1" ht="23.25" customHeight="1" x14ac:dyDescent="0.15">
      <c r="A8" s="522"/>
      <c r="B8" s="202"/>
      <c r="C8" s="359">
        <f>H6</f>
        <v>0</v>
      </c>
      <c r="D8" s="136" t="s">
        <v>160</v>
      </c>
      <c r="E8" s="360">
        <f>F6</f>
        <v>0</v>
      </c>
      <c r="F8" s="468"/>
      <c r="G8" s="469"/>
      <c r="H8" s="470"/>
      <c r="I8" s="65">
        <f>タイムスケジュール!L14</f>
        <v>0</v>
      </c>
      <c r="J8" s="63" t="s">
        <v>160</v>
      </c>
      <c r="K8" s="62">
        <f>タイムスケジュール!N14</f>
        <v>0</v>
      </c>
      <c r="L8" s="65">
        <f>タイムスケジュール!E24</f>
        <v>0</v>
      </c>
      <c r="M8" s="63" t="s">
        <v>160</v>
      </c>
      <c r="N8" s="62">
        <f>タイムスケジュール!G24</f>
        <v>0</v>
      </c>
      <c r="O8" s="65">
        <f>タイムスケジュール!L17</f>
        <v>0</v>
      </c>
      <c r="P8" s="63" t="s">
        <v>160</v>
      </c>
      <c r="Q8" s="229">
        <f>タイムスケジュール!N17</f>
        <v>0</v>
      </c>
      <c r="R8" s="80"/>
      <c r="S8" s="476"/>
      <c r="T8" s="488"/>
      <c r="U8" s="475"/>
      <c r="V8" s="475"/>
      <c r="W8" s="490"/>
      <c r="X8" s="492"/>
      <c r="Y8" s="494"/>
      <c r="Z8" s="452"/>
      <c r="AA8" s="452"/>
      <c r="AB8" s="457"/>
      <c r="AC8" s="77"/>
      <c r="AD8" s="459"/>
      <c r="AE8" s="29">
        <v>4</v>
      </c>
      <c r="AF8" s="34" t="str">
        <f t="shared" si="0"/>
        <v/>
      </c>
      <c r="AG8" s="84"/>
      <c r="AI8" s="29" t="s">
        <v>193</v>
      </c>
      <c r="AJ8" s="217" t="str">
        <f>AF9</f>
        <v/>
      </c>
      <c r="AK8" s="187"/>
      <c r="AL8" s="84"/>
      <c r="AM8" s="84"/>
      <c r="AN8" s="83"/>
      <c r="AO8" s="84"/>
    </row>
    <row r="9" spans="1:41" s="34" customFormat="1" ht="23.25" customHeight="1" x14ac:dyDescent="0.15">
      <c r="A9" s="522" t="s">
        <v>53</v>
      </c>
      <c r="B9" s="237" t="str">
        <f>VLOOKUP(A9,予選組合せ!$T$5:$U$44,2,FALSE)</f>
        <v>城内キッズジュニア</v>
      </c>
      <c r="C9" s="496" t="str">
        <f>IF(C10+E10=0,"",IF(C10=E10,"△",IF(C10&gt;E10,"○","×")))</f>
        <v/>
      </c>
      <c r="D9" s="497"/>
      <c r="E9" s="497"/>
      <c r="F9" s="498" t="str">
        <f>IF(F10+H10=0,"",IF(F10=H10,"△",IF(F10&gt;H10,"○","×")))</f>
        <v/>
      </c>
      <c r="G9" s="463"/>
      <c r="H9" s="464"/>
      <c r="I9" s="499"/>
      <c r="J9" s="466"/>
      <c r="K9" s="466"/>
      <c r="L9" s="498" t="str">
        <f>IF(L10+N10=0,"",IF(L10=N10,"△",IF(L10&gt;N10,"○","×")))</f>
        <v/>
      </c>
      <c r="M9" s="463"/>
      <c r="N9" s="464"/>
      <c r="O9" s="498" t="str">
        <f>IF(O10+Q10=0,"",IF(O10=Q10,"△",IF(O10&gt;Q10,"○","×")))</f>
        <v/>
      </c>
      <c r="P9" s="463"/>
      <c r="Q9" s="500"/>
      <c r="R9" s="80"/>
      <c r="S9" s="476">
        <f>COUNTIF(C9:Q10,"○")</f>
        <v>0</v>
      </c>
      <c r="T9" s="488" t="s">
        <v>22</v>
      </c>
      <c r="U9" s="475">
        <f>COUNTIF(C9:Q10,"△")</f>
        <v>0</v>
      </c>
      <c r="V9" s="475" t="s">
        <v>16</v>
      </c>
      <c r="W9" s="490">
        <f>COUNTIF(C9:Q10,"×")</f>
        <v>0</v>
      </c>
      <c r="X9" s="492">
        <f>S9*2+U9*1</f>
        <v>0</v>
      </c>
      <c r="Y9" s="501">
        <f>C10+F10+L10+O10</f>
        <v>0</v>
      </c>
      <c r="Z9" s="495" t="s">
        <v>22</v>
      </c>
      <c r="AA9" s="495">
        <f>E10+H10+N10+Q10</f>
        <v>0</v>
      </c>
      <c r="AB9" s="521" t="str">
        <f>IF($AD$5+$AD$7+$AD$9+$AD$11+$AD$13=0,"",RANK(AD9,$AD$5:$AD$14))</f>
        <v/>
      </c>
      <c r="AC9" s="77"/>
      <c r="AD9" s="459">
        <f>X9*10000+Y9*100-AA9*10</f>
        <v>0</v>
      </c>
      <c r="AE9" s="29">
        <v>5</v>
      </c>
      <c r="AF9" s="34" t="str">
        <f t="shared" si="0"/>
        <v/>
      </c>
      <c r="AG9" s="84"/>
      <c r="AI9" s="29" t="s">
        <v>337</v>
      </c>
      <c r="AJ9" s="217"/>
      <c r="AK9" s="187"/>
      <c r="AL9" s="84"/>
      <c r="AM9" s="84"/>
      <c r="AN9" s="83"/>
      <c r="AO9" s="84"/>
    </row>
    <row r="10" spans="1:41" s="34" customFormat="1" ht="23.25" customHeight="1" x14ac:dyDescent="0.15">
      <c r="A10" s="523"/>
      <c r="B10" s="202"/>
      <c r="C10" s="66">
        <f>K6</f>
        <v>0</v>
      </c>
      <c r="D10" s="63" t="s">
        <v>160</v>
      </c>
      <c r="E10" s="62">
        <f>I6</f>
        <v>0</v>
      </c>
      <c r="F10" s="356">
        <f>K8</f>
        <v>0</v>
      </c>
      <c r="G10" s="136" t="s">
        <v>160</v>
      </c>
      <c r="H10" s="360">
        <f>I8</f>
        <v>0</v>
      </c>
      <c r="I10" s="499"/>
      <c r="J10" s="466"/>
      <c r="K10" s="466"/>
      <c r="L10" s="356">
        <f>タイムスケジュール!E10</f>
        <v>0</v>
      </c>
      <c r="M10" s="63" t="s">
        <v>160</v>
      </c>
      <c r="N10" s="357">
        <f>タイムスケジュール!G10</f>
        <v>0</v>
      </c>
      <c r="O10" s="356">
        <f>タイムスケジュール!L24</f>
        <v>0</v>
      </c>
      <c r="P10" s="63" t="s">
        <v>160</v>
      </c>
      <c r="Q10" s="358">
        <f>タイムスケジュール!N24</f>
        <v>0</v>
      </c>
      <c r="R10" s="80"/>
      <c r="S10" s="476"/>
      <c r="T10" s="488"/>
      <c r="U10" s="475"/>
      <c r="V10" s="475"/>
      <c r="W10" s="490"/>
      <c r="X10" s="492"/>
      <c r="Y10" s="494"/>
      <c r="Z10" s="452"/>
      <c r="AA10" s="452"/>
      <c r="AB10" s="457"/>
      <c r="AC10" s="77"/>
      <c r="AD10" s="459"/>
      <c r="AE10" s="29">
        <v>6</v>
      </c>
      <c r="AF10" s="34" t="str">
        <f t="shared" si="0"/>
        <v/>
      </c>
      <c r="AG10" s="84"/>
      <c r="AI10" s="29" t="s">
        <v>338</v>
      </c>
      <c r="AJ10" s="34" t="str">
        <f>AF17</f>
        <v/>
      </c>
      <c r="AK10" s="187"/>
    </row>
    <row r="11" spans="1:41" s="34" customFormat="1" ht="23.25" customHeight="1" x14ac:dyDescent="0.15">
      <c r="A11" s="515" t="s">
        <v>54</v>
      </c>
      <c r="B11" s="237" t="str">
        <f>VLOOKUP(A11,予選組合せ!$T$5:$U$44,2,FALSE)</f>
        <v>ちゃっきり一番Jr.</v>
      </c>
      <c r="C11" s="462" t="str">
        <f>IF(C12+E12=0,"",IF(C12=E12,"△",IF(C12&gt;E12,"○","×")))</f>
        <v/>
      </c>
      <c r="D11" s="463"/>
      <c r="E11" s="463"/>
      <c r="F11" s="471" t="str">
        <f>IF(F12+H12=0,"",IF(F12=H12,"△",IF(F12&gt;H12,"○","×")))</f>
        <v/>
      </c>
      <c r="G11" s="497"/>
      <c r="H11" s="472"/>
      <c r="I11" s="471" t="str">
        <f>IF(I12+K12=0,"",IF(I12=K12,"△",IF(I12&gt;K12,"○","×")))</f>
        <v/>
      </c>
      <c r="J11" s="497"/>
      <c r="K11" s="472"/>
      <c r="L11" s="465"/>
      <c r="M11" s="466"/>
      <c r="N11" s="517"/>
      <c r="O11" s="471" t="str">
        <f>IF(O12+Q12=0,"",IF(O12=Q12,"△",IF(O12&gt;Q12,"○","×")))</f>
        <v/>
      </c>
      <c r="P11" s="463"/>
      <c r="Q11" s="473"/>
      <c r="R11" s="80"/>
      <c r="S11" s="476">
        <f>COUNTIF(C11:Q12,"○")</f>
        <v>0</v>
      </c>
      <c r="T11" s="488" t="s">
        <v>22</v>
      </c>
      <c r="U11" s="475">
        <f>COUNTIF(C11:Q12,"△")</f>
        <v>0</v>
      </c>
      <c r="V11" s="475" t="s">
        <v>16</v>
      </c>
      <c r="W11" s="490">
        <f>COUNTIF(C11:Q12,"×")</f>
        <v>0</v>
      </c>
      <c r="X11" s="492">
        <f>S11*2+U11*1</f>
        <v>0</v>
      </c>
      <c r="Y11" s="501">
        <f>C12+F12+I12+O12</f>
        <v>0</v>
      </c>
      <c r="Z11" s="495" t="s">
        <v>22</v>
      </c>
      <c r="AA11" s="495">
        <f>E12+H12+K12+Q12</f>
        <v>0</v>
      </c>
      <c r="AB11" s="521" t="str">
        <f>IF($AD$5+$AD$7+$AD$9+$AD$11+$AD$13=0,"",RANK(AD11,$AD$5:$AD$14))</f>
        <v/>
      </c>
      <c r="AC11" s="77"/>
      <c r="AD11" s="459">
        <f>X11*10000+Y11*100-AA11*10</f>
        <v>0</v>
      </c>
      <c r="AE11" s="29"/>
      <c r="AG11" s="84"/>
      <c r="AI11" s="29" t="s">
        <v>199</v>
      </c>
      <c r="AJ11" s="34" t="str">
        <f>AF18</f>
        <v/>
      </c>
      <c r="AK11" s="187"/>
    </row>
    <row r="12" spans="1:41" s="34" customFormat="1" ht="23.25" customHeight="1" x14ac:dyDescent="0.15">
      <c r="A12" s="515"/>
      <c r="B12" s="202"/>
      <c r="C12" s="66">
        <f>N6</f>
        <v>0</v>
      </c>
      <c r="D12" s="63" t="s">
        <v>160</v>
      </c>
      <c r="E12" s="62">
        <f>L6</f>
        <v>0</v>
      </c>
      <c r="F12" s="65">
        <f>N8</f>
        <v>0</v>
      </c>
      <c r="G12" s="63" t="s">
        <v>160</v>
      </c>
      <c r="H12" s="64">
        <f>L8</f>
        <v>0</v>
      </c>
      <c r="I12" s="65">
        <f>N10</f>
        <v>0</v>
      </c>
      <c r="J12" s="63" t="s">
        <v>160</v>
      </c>
      <c r="K12" s="64">
        <f>L10</f>
        <v>0</v>
      </c>
      <c r="L12" s="468"/>
      <c r="M12" s="469"/>
      <c r="N12" s="469"/>
      <c r="O12" s="65">
        <f>タイムスケジュール!E21</f>
        <v>0</v>
      </c>
      <c r="P12" s="63" t="s">
        <v>160</v>
      </c>
      <c r="Q12" s="229">
        <f>タイムスケジュール!G21</f>
        <v>0</v>
      </c>
      <c r="R12" s="80"/>
      <c r="S12" s="476"/>
      <c r="T12" s="488"/>
      <c r="U12" s="475"/>
      <c r="V12" s="475"/>
      <c r="W12" s="490"/>
      <c r="X12" s="492"/>
      <c r="Y12" s="494"/>
      <c r="Z12" s="452"/>
      <c r="AA12" s="452"/>
      <c r="AB12" s="457"/>
      <c r="AC12" s="77"/>
      <c r="AD12" s="459"/>
      <c r="AE12" s="29"/>
      <c r="AG12" s="84"/>
      <c r="AI12" s="29" t="s">
        <v>201</v>
      </c>
      <c r="AJ12" s="34" t="str">
        <f>AF19</f>
        <v/>
      </c>
      <c r="AK12" s="187"/>
    </row>
    <row r="13" spans="1:41" s="34" customFormat="1" ht="23.25" customHeight="1" x14ac:dyDescent="0.15">
      <c r="A13" s="541" t="s">
        <v>334</v>
      </c>
      <c r="B13" s="237" t="str">
        <f>VLOOKUP(A13,予選組合せ!$T$5:$U$44,2,FALSE)</f>
        <v>三島☆金狼Jr</v>
      </c>
      <c r="C13" s="462" t="str">
        <f>IF(C14+E14=0,"",IF(C14=E14,"△",IF(C14&gt;E14,"○","×")))</f>
        <v/>
      </c>
      <c r="D13" s="463"/>
      <c r="E13" s="463"/>
      <c r="F13" s="498" t="str">
        <f>IF(F14+H14=0,"",IF(F14=H14,"△",IF(F14&gt;H14,"○","×")))</f>
        <v/>
      </c>
      <c r="G13" s="463"/>
      <c r="H13" s="464"/>
      <c r="I13" s="498" t="str">
        <f>IF(I14+K14=0,"",IF(I14=K14,"△",IF(I14&gt;K14,"○","×")))</f>
        <v/>
      </c>
      <c r="J13" s="463"/>
      <c r="K13" s="464"/>
      <c r="L13" s="498" t="str">
        <f>IF(L14+N14=0,"",IF(L14=N14,"△",IF(L14&gt;N14,"○","×")))</f>
        <v/>
      </c>
      <c r="M13" s="463"/>
      <c r="N13" s="464"/>
      <c r="O13" s="499"/>
      <c r="P13" s="466"/>
      <c r="Q13" s="540"/>
      <c r="R13" s="80"/>
      <c r="S13" s="476">
        <f>COUNTIF(C13:Q14,"○")</f>
        <v>0</v>
      </c>
      <c r="T13" s="488" t="s">
        <v>22</v>
      </c>
      <c r="U13" s="475">
        <f>COUNTIF(C13:Q14,"△")</f>
        <v>0</v>
      </c>
      <c r="V13" s="475" t="s">
        <v>16</v>
      </c>
      <c r="W13" s="490">
        <f>COUNTIF(C13:Q14,"×")</f>
        <v>0</v>
      </c>
      <c r="X13" s="492">
        <f>S13*2+U13*1</f>
        <v>0</v>
      </c>
      <c r="Y13" s="501">
        <f>C14+F14+I14+L14</f>
        <v>0</v>
      </c>
      <c r="Z13" s="495" t="s">
        <v>22</v>
      </c>
      <c r="AA13" s="495">
        <f>E14+H14+K14+N14</f>
        <v>0</v>
      </c>
      <c r="AB13" s="521" t="str">
        <f>IF($AD$5+$AD$7+$AD$9+$AD$11+$AD$13=0,"",RANK(AD13,$AD$5:$AD$14))</f>
        <v/>
      </c>
      <c r="AC13" s="77"/>
      <c r="AD13" s="459">
        <f>X13*10000+Y13*100-AA13*10</f>
        <v>0</v>
      </c>
      <c r="AE13" s="29"/>
      <c r="AG13" s="84"/>
      <c r="AI13" s="29" t="s">
        <v>203</v>
      </c>
      <c r="AJ13" s="34" t="str">
        <f>AF20</f>
        <v/>
      </c>
      <c r="AK13" s="187"/>
    </row>
    <row r="14" spans="1:41" s="34" customFormat="1" ht="23.25" customHeight="1" thickBot="1" x14ac:dyDescent="0.2">
      <c r="A14" s="536"/>
      <c r="B14" s="223"/>
      <c r="C14" s="224">
        <f>Q6</f>
        <v>0</v>
      </c>
      <c r="D14" s="225" t="s">
        <v>160</v>
      </c>
      <c r="E14" s="226">
        <f>O6</f>
        <v>0</v>
      </c>
      <c r="F14" s="227">
        <f>Q8</f>
        <v>0</v>
      </c>
      <c r="G14" s="225" t="s">
        <v>160</v>
      </c>
      <c r="H14" s="228">
        <f>O8</f>
        <v>0</v>
      </c>
      <c r="I14" s="226">
        <f>Q10</f>
        <v>0</v>
      </c>
      <c r="J14" s="225" t="s">
        <v>160</v>
      </c>
      <c r="K14" s="228">
        <f>O10</f>
        <v>0</v>
      </c>
      <c r="L14" s="227">
        <f>Q12</f>
        <v>0</v>
      </c>
      <c r="M14" s="225" t="s">
        <v>160</v>
      </c>
      <c r="N14" s="228">
        <f>O12</f>
        <v>0</v>
      </c>
      <c r="O14" s="504"/>
      <c r="P14" s="505"/>
      <c r="Q14" s="506"/>
      <c r="R14" s="80"/>
      <c r="S14" s="507"/>
      <c r="T14" s="508"/>
      <c r="U14" s="511"/>
      <c r="V14" s="511"/>
      <c r="W14" s="512"/>
      <c r="X14" s="513"/>
      <c r="Y14" s="514"/>
      <c r="Z14" s="509"/>
      <c r="AA14" s="509"/>
      <c r="AB14" s="510"/>
      <c r="AC14" s="77"/>
      <c r="AD14" s="459"/>
      <c r="AE14" s="29"/>
      <c r="AG14" s="84"/>
      <c r="AI14" s="29" t="s">
        <v>339</v>
      </c>
      <c r="AJ14" s="34" t="str">
        <f>AF21</f>
        <v/>
      </c>
      <c r="AK14" s="187"/>
    </row>
    <row r="15" spans="1:41" ht="20.25" customHeight="1" thickBot="1" x14ac:dyDescent="0.2">
      <c r="AI15" s="218" t="s">
        <v>340</v>
      </c>
      <c r="AJ15" s="34" t="str">
        <f t="shared" ref="AJ15:AJ20" si="1">AF27</f>
        <v/>
      </c>
    </row>
    <row r="16" spans="1:41" s="34" customFormat="1" ht="23.25" customHeight="1" thickBot="1" x14ac:dyDescent="0.2">
      <c r="A16" s="538" t="s">
        <v>196</v>
      </c>
      <c r="B16" s="539"/>
      <c r="C16" s="538" t="str">
        <f>A17</f>
        <v>F1</v>
      </c>
      <c r="D16" s="532"/>
      <c r="E16" s="537"/>
      <c r="F16" s="531" t="str">
        <f>A19</f>
        <v>F2</v>
      </c>
      <c r="G16" s="532"/>
      <c r="H16" s="537"/>
      <c r="I16" s="531" t="str">
        <f>A21</f>
        <v>F3</v>
      </c>
      <c r="J16" s="532"/>
      <c r="K16" s="537"/>
      <c r="L16" s="531" t="str">
        <f>A23</f>
        <v>F4</v>
      </c>
      <c r="M16" s="532"/>
      <c r="N16" s="532"/>
      <c r="O16" s="533"/>
      <c r="P16" s="534"/>
      <c r="Q16" s="535"/>
      <c r="R16" s="182"/>
      <c r="S16" s="183" t="s">
        <v>43</v>
      </c>
      <c r="T16" s="184" t="s">
        <v>22</v>
      </c>
      <c r="U16" s="33" t="s">
        <v>17</v>
      </c>
      <c r="V16" s="33" t="s">
        <v>22</v>
      </c>
      <c r="W16" s="170" t="s">
        <v>18</v>
      </c>
      <c r="X16" s="35" t="s">
        <v>19</v>
      </c>
      <c r="Y16" s="453" t="s">
        <v>20</v>
      </c>
      <c r="Z16" s="454"/>
      <c r="AA16" s="455"/>
      <c r="AB16" s="35" t="s">
        <v>21</v>
      </c>
      <c r="AC16" s="76"/>
      <c r="AD16" s="32"/>
      <c r="AE16" s="29" t="s">
        <v>335</v>
      </c>
      <c r="AF16" s="29" t="s">
        <v>14</v>
      </c>
      <c r="AG16" s="83"/>
      <c r="AI16" s="218" t="s">
        <v>341</v>
      </c>
      <c r="AJ16" s="34" t="str">
        <f t="shared" si="1"/>
        <v/>
      </c>
      <c r="AK16" s="83"/>
      <c r="AL16" s="83"/>
      <c r="AM16" s="84"/>
      <c r="AN16" s="83"/>
      <c r="AO16" s="84"/>
    </row>
    <row r="17" spans="1:41" s="34" customFormat="1" ht="23.25" customHeight="1" x14ac:dyDescent="0.15">
      <c r="A17" s="527" t="s">
        <v>34</v>
      </c>
      <c r="B17" s="201" t="str">
        <f>VLOOKUP(A17,予選組合せ!$T$5:$U$44,2,FALSE)</f>
        <v>ブーメラン　X</v>
      </c>
      <c r="C17" s="479"/>
      <c r="D17" s="480"/>
      <c r="E17" s="480"/>
      <c r="F17" s="482" t="str">
        <f>IF(F18+H18=0,"",IF(F18=H18,"△",IF(F18&gt;H18,"○","×")))</f>
        <v/>
      </c>
      <c r="G17" s="483"/>
      <c r="H17" s="484"/>
      <c r="I17" s="482" t="str">
        <f>IF(I18+K18=0,"",IF(I18=K18,"△",IF(I18&gt;K18,"○","×")))</f>
        <v/>
      </c>
      <c r="J17" s="483"/>
      <c r="K17" s="484"/>
      <c r="L17" s="482" t="str">
        <f>IF(L18+N18=0,"",IF(L18=N18,"△",IF(L18&gt;N18,"○","×")))</f>
        <v/>
      </c>
      <c r="M17" s="483"/>
      <c r="N17" s="483"/>
      <c r="O17" s="528"/>
      <c r="P17" s="529"/>
      <c r="Q17" s="530"/>
      <c r="R17" s="80"/>
      <c r="S17" s="486">
        <f>COUNTIF(C17:Q18,"○")</f>
        <v>0</v>
      </c>
      <c r="T17" s="487" t="s">
        <v>22</v>
      </c>
      <c r="U17" s="474">
        <f>COUNTIF(C17:Q18,"△")</f>
        <v>0</v>
      </c>
      <c r="V17" s="474" t="s">
        <v>16</v>
      </c>
      <c r="W17" s="489">
        <f>COUNTIF(C17:Q18,"×")</f>
        <v>0</v>
      </c>
      <c r="X17" s="491">
        <f>S17*2+U17*1</f>
        <v>0</v>
      </c>
      <c r="Y17" s="493">
        <f>F18+I18+L18+O18</f>
        <v>0</v>
      </c>
      <c r="Z17" s="451" t="s">
        <v>22</v>
      </c>
      <c r="AA17" s="451">
        <f>H18+K18+N18+Q18</f>
        <v>0</v>
      </c>
      <c r="AB17" s="456" t="str">
        <f>IF($AD$17+$AD$19+$AD$21+$AD$23=0,"",RANK(AD17,$AD$17:$AD$24))</f>
        <v/>
      </c>
      <c r="AC17" s="77"/>
      <c r="AD17" s="459">
        <f>X17*10000+Y17*100-AA17*10</f>
        <v>0</v>
      </c>
      <c r="AE17" s="29">
        <v>1</v>
      </c>
      <c r="AF17" s="34" t="str">
        <f>IF($AD$17+$AD$19+$AD$21+$AD$23=0,"",IF(AE17=$AB$17,$B$17,IF(AE17=$AB$19,$B$19,IF(AE17=$AB$21,$B$21,IF(AE17=$AB$23,$B$23,"")))))</f>
        <v/>
      </c>
      <c r="AG17" s="84"/>
      <c r="AI17" s="29" t="s">
        <v>208</v>
      </c>
      <c r="AJ17" s="34" t="str">
        <f t="shared" si="1"/>
        <v/>
      </c>
      <c r="AK17" s="187"/>
      <c r="AL17" s="84"/>
      <c r="AM17" s="84"/>
      <c r="AN17" s="83"/>
      <c r="AO17" s="84"/>
    </row>
    <row r="18" spans="1:41" s="34" customFormat="1" ht="23.25" customHeight="1" x14ac:dyDescent="0.15">
      <c r="A18" s="523"/>
      <c r="B18" s="202"/>
      <c r="C18" s="481"/>
      <c r="D18" s="469"/>
      <c r="E18" s="470"/>
      <c r="F18" s="356">
        <f>タイムスケジュール!L9</f>
        <v>0</v>
      </c>
      <c r="G18" s="136" t="s">
        <v>469</v>
      </c>
      <c r="H18" s="357">
        <f>タイムスケジュール!N9</f>
        <v>0</v>
      </c>
      <c r="I18" s="356">
        <f>タイムスケジュール!S13</f>
        <v>0</v>
      </c>
      <c r="J18" s="136" t="s">
        <v>469</v>
      </c>
      <c r="K18" s="357">
        <f>タイムスケジュール!U13</f>
        <v>0</v>
      </c>
      <c r="L18" s="356">
        <f>タイムスケジュール!L20</f>
        <v>0</v>
      </c>
      <c r="M18" s="136" t="s">
        <v>469</v>
      </c>
      <c r="N18" s="357">
        <f>タイムスケジュール!N20</f>
        <v>0</v>
      </c>
      <c r="O18" s="341"/>
      <c r="P18" s="335"/>
      <c r="Q18" s="336"/>
      <c r="R18" s="80"/>
      <c r="S18" s="476"/>
      <c r="T18" s="488"/>
      <c r="U18" s="475"/>
      <c r="V18" s="475"/>
      <c r="W18" s="490"/>
      <c r="X18" s="492"/>
      <c r="Y18" s="494"/>
      <c r="Z18" s="452"/>
      <c r="AA18" s="452"/>
      <c r="AB18" s="457"/>
      <c r="AC18" s="77"/>
      <c r="AD18" s="459"/>
      <c r="AE18" s="29">
        <v>2</v>
      </c>
      <c r="AF18" s="34" t="str">
        <f t="shared" ref="AF18:AF23" si="2">IF($AD$17+$AD$19+$AD$21+$AD$23=0,"",IF(AE18=$AB$17,$B$17,IF(AE18=$AB$19,$B$19,IF(AE18=$AB$21,$B$21,IF(AE18=$AB$23,$B$23,"")))))</f>
        <v/>
      </c>
      <c r="AG18" s="84"/>
      <c r="AI18" s="218" t="s">
        <v>210</v>
      </c>
      <c r="AJ18" s="34" t="str">
        <f t="shared" si="1"/>
        <v/>
      </c>
      <c r="AK18" s="187"/>
      <c r="AL18" s="84"/>
      <c r="AM18" s="84"/>
      <c r="AN18" s="85"/>
      <c r="AO18" s="84"/>
    </row>
    <row r="19" spans="1:41" s="34" customFormat="1" ht="23.25" customHeight="1" x14ac:dyDescent="0.15">
      <c r="A19" s="522" t="s">
        <v>68</v>
      </c>
      <c r="B19" s="237" t="str">
        <f>VLOOKUP(A19,予選組合せ!$T$5:$U$44,2,FALSE)</f>
        <v>ハリケーンキッズ三島Jr</v>
      </c>
      <c r="C19" s="462" t="str">
        <f>IF(C20+E20=0,"",IF(C20=E20,"△",IF(C20&gt;E20,"○","×")))</f>
        <v/>
      </c>
      <c r="D19" s="463"/>
      <c r="E19" s="464"/>
      <c r="F19" s="465"/>
      <c r="G19" s="517"/>
      <c r="H19" s="467"/>
      <c r="I19" s="471" t="str">
        <f>IF(I20+K20=0,"",IF(I20=K20,"△",IF(I20&gt;K20,"○","×")))</f>
        <v/>
      </c>
      <c r="J19" s="497"/>
      <c r="K19" s="472"/>
      <c r="L19" s="471" t="str">
        <f>IF(L20+N20=0,"",IF(L20=N20,"△",IF(L20&gt;N20,"○","×")))</f>
        <v/>
      </c>
      <c r="M19" s="497"/>
      <c r="N19" s="497"/>
      <c r="O19" s="518"/>
      <c r="P19" s="519"/>
      <c r="Q19" s="520"/>
      <c r="R19" s="80"/>
      <c r="S19" s="476">
        <f>COUNTIF(C19:Q20,"○")</f>
        <v>0</v>
      </c>
      <c r="T19" s="488" t="s">
        <v>22</v>
      </c>
      <c r="U19" s="475">
        <f>COUNTIF(C19:Q20,"△")</f>
        <v>0</v>
      </c>
      <c r="V19" s="475" t="s">
        <v>16</v>
      </c>
      <c r="W19" s="490">
        <f>COUNTIF(C19:Q20,"×")</f>
        <v>0</v>
      </c>
      <c r="X19" s="492">
        <f>S19*2+U19*1</f>
        <v>0</v>
      </c>
      <c r="Y19" s="501">
        <f>C20+I20+L20+O20</f>
        <v>0</v>
      </c>
      <c r="Z19" s="495" t="s">
        <v>22</v>
      </c>
      <c r="AA19" s="495">
        <f>E20+K20+N20+Q20</f>
        <v>0</v>
      </c>
      <c r="AB19" s="521" t="str">
        <f>IF($AD$17+$AD$19+$AD$21+$AD$23=0,"",RANK(AD19,$AD$17:$AD$24))</f>
        <v/>
      </c>
      <c r="AC19" s="77"/>
      <c r="AD19" s="459">
        <f>X19*10000+Y19*100-AA19*10</f>
        <v>0</v>
      </c>
      <c r="AE19" s="29">
        <v>3</v>
      </c>
      <c r="AF19" s="34" t="str">
        <f t="shared" si="2"/>
        <v/>
      </c>
      <c r="AG19" s="84"/>
      <c r="AI19" s="29" t="s">
        <v>342</v>
      </c>
      <c r="AJ19" s="34" t="str">
        <f t="shared" si="1"/>
        <v/>
      </c>
      <c r="AK19" s="187"/>
      <c r="AL19" s="84"/>
      <c r="AM19" s="84"/>
      <c r="AN19" s="83"/>
      <c r="AO19" s="84"/>
    </row>
    <row r="20" spans="1:41" s="34" customFormat="1" ht="23.25" customHeight="1" x14ac:dyDescent="0.15">
      <c r="A20" s="523"/>
      <c r="B20" s="202"/>
      <c r="C20" s="359">
        <f>H18</f>
        <v>0</v>
      </c>
      <c r="D20" s="136" t="s">
        <v>469</v>
      </c>
      <c r="E20" s="360">
        <f>F18</f>
        <v>0</v>
      </c>
      <c r="F20" s="468"/>
      <c r="G20" s="469"/>
      <c r="H20" s="470"/>
      <c r="I20" s="65">
        <f>タイムスケジュール!L21</f>
        <v>0</v>
      </c>
      <c r="J20" s="63" t="s">
        <v>469</v>
      </c>
      <c r="K20" s="62">
        <f>タイムスケジュール!N21</f>
        <v>0</v>
      </c>
      <c r="L20" s="65">
        <f>タイムスケジュール!S14</f>
        <v>0</v>
      </c>
      <c r="M20" s="63" t="s">
        <v>469</v>
      </c>
      <c r="N20" s="62">
        <f>タイムスケジュール!U14</f>
        <v>0</v>
      </c>
      <c r="O20" s="342"/>
      <c r="P20" s="337"/>
      <c r="Q20" s="338"/>
      <c r="R20" s="80"/>
      <c r="S20" s="476"/>
      <c r="T20" s="488"/>
      <c r="U20" s="475"/>
      <c r="V20" s="475"/>
      <c r="W20" s="490"/>
      <c r="X20" s="492"/>
      <c r="Y20" s="494"/>
      <c r="Z20" s="452"/>
      <c r="AA20" s="452"/>
      <c r="AB20" s="457"/>
      <c r="AC20" s="77"/>
      <c r="AD20" s="459"/>
      <c r="AE20" s="29">
        <v>4</v>
      </c>
      <c r="AF20" s="34" t="str">
        <f t="shared" si="2"/>
        <v/>
      </c>
      <c r="AG20" s="84"/>
      <c r="AI20" s="218" t="s">
        <v>343</v>
      </c>
      <c r="AJ20" s="34" t="str">
        <f t="shared" si="1"/>
        <v/>
      </c>
      <c r="AK20" s="187"/>
      <c r="AL20" s="84"/>
      <c r="AM20" s="84"/>
      <c r="AN20" s="83"/>
      <c r="AO20" s="84"/>
    </row>
    <row r="21" spans="1:41" s="34" customFormat="1" ht="23.25" customHeight="1" x14ac:dyDescent="0.15">
      <c r="A21" s="522" t="s">
        <v>40</v>
      </c>
      <c r="B21" s="237" t="str">
        <f>VLOOKUP(A21,予選組合せ!$T$5:$U$44,2,FALSE)</f>
        <v>龍池舎じゅにあB</v>
      </c>
      <c r="C21" s="496" t="str">
        <f>IF(C22+E22=0,"",IF(C22=E22,"△",IF(C22&gt;E22,"○","×")))</f>
        <v/>
      </c>
      <c r="D21" s="497"/>
      <c r="E21" s="497"/>
      <c r="F21" s="498" t="str">
        <f>IF(F22+H22=0,"",IF(F22=H22,"△",IF(F22&gt;H22,"○","×")))</f>
        <v/>
      </c>
      <c r="G21" s="463"/>
      <c r="H21" s="464"/>
      <c r="I21" s="499"/>
      <c r="J21" s="466"/>
      <c r="K21" s="466"/>
      <c r="L21" s="498" t="str">
        <f>IF(L22+N22=0,"",IF(L22=N22,"△",IF(L22&gt;N22,"○","×")))</f>
        <v/>
      </c>
      <c r="M21" s="463"/>
      <c r="N21" s="463"/>
      <c r="O21" s="524"/>
      <c r="P21" s="525"/>
      <c r="Q21" s="526"/>
      <c r="R21" s="80"/>
      <c r="S21" s="476">
        <f>COUNTIF(C21:Q22,"○")</f>
        <v>0</v>
      </c>
      <c r="T21" s="488" t="s">
        <v>22</v>
      </c>
      <c r="U21" s="475">
        <f>COUNTIF(C21:Q22,"△")</f>
        <v>0</v>
      </c>
      <c r="V21" s="475" t="s">
        <v>16</v>
      </c>
      <c r="W21" s="490">
        <f>COUNTIF(C21:Q22,"×")</f>
        <v>0</v>
      </c>
      <c r="X21" s="492">
        <f>S21*2+U21*1</f>
        <v>0</v>
      </c>
      <c r="Y21" s="501">
        <f>C22+F22+L22+O22</f>
        <v>0</v>
      </c>
      <c r="Z21" s="495" t="s">
        <v>22</v>
      </c>
      <c r="AA21" s="495">
        <f>E22+H22+N22+Q22</f>
        <v>0</v>
      </c>
      <c r="AB21" s="521" t="str">
        <f>IF($AD$17+$AD$19+$AD$21+$AD$23=0,"",RANK(AD21,$AD$17:$AD$24))</f>
        <v/>
      </c>
      <c r="AC21" s="77"/>
      <c r="AD21" s="459">
        <f>X21*10000+Y21*100-AA21*10</f>
        <v>0</v>
      </c>
      <c r="AE21" s="29">
        <v>5</v>
      </c>
      <c r="AF21" s="34" t="str">
        <f t="shared" si="2"/>
        <v/>
      </c>
      <c r="AG21" s="84"/>
      <c r="AI21" s="29"/>
      <c r="AK21" s="187"/>
      <c r="AL21" s="84"/>
      <c r="AM21" s="84"/>
      <c r="AN21" s="83"/>
      <c r="AO21" s="84"/>
    </row>
    <row r="22" spans="1:41" s="34" customFormat="1" ht="23.25" customHeight="1" x14ac:dyDescent="0.15">
      <c r="A22" s="523"/>
      <c r="B22" s="202"/>
      <c r="C22" s="66">
        <f>K18</f>
        <v>0</v>
      </c>
      <c r="D22" s="63" t="s">
        <v>469</v>
      </c>
      <c r="E22" s="62">
        <f>I18</f>
        <v>0</v>
      </c>
      <c r="F22" s="356">
        <f>K20</f>
        <v>0</v>
      </c>
      <c r="G22" s="136" t="s">
        <v>469</v>
      </c>
      <c r="H22" s="360">
        <f>I20</f>
        <v>0</v>
      </c>
      <c r="I22" s="499"/>
      <c r="J22" s="466"/>
      <c r="K22" s="466"/>
      <c r="L22" s="356">
        <f>タイムスケジュール!L10</f>
        <v>0</v>
      </c>
      <c r="M22" s="136" t="s">
        <v>469</v>
      </c>
      <c r="N22" s="357">
        <f>タイムスケジュール!N10</f>
        <v>0</v>
      </c>
      <c r="O22" s="341"/>
      <c r="P22" s="335"/>
      <c r="Q22" s="338"/>
      <c r="R22" s="80"/>
      <c r="S22" s="476"/>
      <c r="T22" s="488"/>
      <c r="U22" s="475"/>
      <c r="V22" s="475"/>
      <c r="W22" s="490"/>
      <c r="X22" s="492"/>
      <c r="Y22" s="494"/>
      <c r="Z22" s="452"/>
      <c r="AA22" s="452"/>
      <c r="AB22" s="457"/>
      <c r="AC22" s="77"/>
      <c r="AD22" s="459"/>
      <c r="AE22" s="29">
        <v>6</v>
      </c>
      <c r="AF22" s="34" t="str">
        <f t="shared" si="2"/>
        <v/>
      </c>
      <c r="AG22" s="84"/>
      <c r="AI22" s="29"/>
      <c r="AK22" s="187"/>
    </row>
    <row r="23" spans="1:41" s="34" customFormat="1" ht="23.25" customHeight="1" x14ac:dyDescent="0.15">
      <c r="A23" s="522" t="s">
        <v>39</v>
      </c>
      <c r="B23" s="237" t="str">
        <f>VLOOKUP(A23,予選組合せ!$T$5:$U$44,2,FALSE)</f>
        <v>リトル☆スターズJr</v>
      </c>
      <c r="C23" s="462" t="str">
        <f>IF(C24+E24=0,"",IF(C24=E24,"△",IF(C24&gt;E24,"○","×")))</f>
        <v/>
      </c>
      <c r="D23" s="463"/>
      <c r="E23" s="463"/>
      <c r="F23" s="471" t="str">
        <f>IF(F24+H24=0,"",IF(F24=H24,"△",IF(F24&gt;H24,"○","×")))</f>
        <v/>
      </c>
      <c r="G23" s="497"/>
      <c r="H23" s="472"/>
      <c r="I23" s="471" t="str">
        <f>IF(I24+K24=0,"",IF(I24=K24,"△",IF(I24&gt;K24,"○","×")))</f>
        <v/>
      </c>
      <c r="J23" s="497"/>
      <c r="K23" s="472"/>
      <c r="L23" s="465"/>
      <c r="M23" s="517"/>
      <c r="N23" s="517"/>
      <c r="O23" s="518"/>
      <c r="P23" s="519"/>
      <c r="Q23" s="520"/>
      <c r="R23" s="80"/>
      <c r="S23" s="476">
        <f>COUNTIF(C23:Q24,"○")</f>
        <v>0</v>
      </c>
      <c r="T23" s="488" t="s">
        <v>22</v>
      </c>
      <c r="U23" s="475">
        <f>COUNTIF(C23:Q24,"△")</f>
        <v>0</v>
      </c>
      <c r="V23" s="475" t="s">
        <v>16</v>
      </c>
      <c r="W23" s="490">
        <f>COUNTIF(C23:Q24,"×")</f>
        <v>0</v>
      </c>
      <c r="X23" s="492">
        <f>S23*2+U23*1</f>
        <v>0</v>
      </c>
      <c r="Y23" s="501">
        <f>C24+F24+I24+O24</f>
        <v>0</v>
      </c>
      <c r="Z23" s="495" t="s">
        <v>22</v>
      </c>
      <c r="AA23" s="495">
        <f>E24+H24+K24+Q24</f>
        <v>0</v>
      </c>
      <c r="AB23" s="521" t="str">
        <f>IF($AD$17+$AD$19+$AD$21+$AD$23=0,"",RANK(AD23,$AD$17:$AD$24))</f>
        <v/>
      </c>
      <c r="AC23" s="77"/>
      <c r="AD23" s="459">
        <f>X23*10000+Y23*100-AA23*10</f>
        <v>0</v>
      </c>
      <c r="AE23" s="29"/>
      <c r="AF23" s="34" t="str">
        <f t="shared" si="2"/>
        <v/>
      </c>
      <c r="AG23" s="84"/>
      <c r="AI23" s="29"/>
      <c r="AK23" s="187"/>
    </row>
    <row r="24" spans="1:41" s="34" customFormat="1" ht="23.25" customHeight="1" thickBot="1" x14ac:dyDescent="0.2">
      <c r="A24" s="536"/>
      <c r="B24" s="223"/>
      <c r="C24" s="224">
        <f>N18</f>
        <v>0</v>
      </c>
      <c r="D24" s="225" t="s">
        <v>469</v>
      </c>
      <c r="E24" s="226">
        <f>L18</f>
        <v>0</v>
      </c>
      <c r="F24" s="227">
        <f>N20</f>
        <v>0</v>
      </c>
      <c r="G24" s="225" t="s">
        <v>469</v>
      </c>
      <c r="H24" s="228">
        <f>L20</f>
        <v>0</v>
      </c>
      <c r="I24" s="227">
        <f>N22</f>
        <v>0</v>
      </c>
      <c r="J24" s="225" t="s">
        <v>469</v>
      </c>
      <c r="K24" s="228">
        <f>L22</f>
        <v>0</v>
      </c>
      <c r="L24" s="504"/>
      <c r="M24" s="505"/>
      <c r="N24" s="505"/>
      <c r="O24" s="343"/>
      <c r="P24" s="339"/>
      <c r="Q24" s="340"/>
      <c r="R24" s="80"/>
      <c r="S24" s="507"/>
      <c r="T24" s="508"/>
      <c r="U24" s="511"/>
      <c r="V24" s="511"/>
      <c r="W24" s="512"/>
      <c r="X24" s="513"/>
      <c r="Y24" s="514"/>
      <c r="Z24" s="509"/>
      <c r="AA24" s="509"/>
      <c r="AB24" s="510"/>
      <c r="AC24" s="77"/>
      <c r="AD24" s="459"/>
      <c r="AE24" s="29"/>
      <c r="AG24" s="84"/>
      <c r="AI24" s="29"/>
      <c r="AK24" s="187"/>
    </row>
    <row r="25" spans="1:41" ht="20.25" customHeight="1" thickBot="1" x14ac:dyDescent="0.2"/>
    <row r="26" spans="1:41" s="34" customFormat="1" ht="23.25" customHeight="1" thickBot="1" x14ac:dyDescent="0.2">
      <c r="A26" s="538" t="s">
        <v>204</v>
      </c>
      <c r="B26" s="532"/>
      <c r="C26" s="538" t="str">
        <f>A27</f>
        <v>G1</v>
      </c>
      <c r="D26" s="532"/>
      <c r="E26" s="537"/>
      <c r="F26" s="531" t="str">
        <f>A29</f>
        <v>G2</v>
      </c>
      <c r="G26" s="532"/>
      <c r="H26" s="537"/>
      <c r="I26" s="531" t="str">
        <f>A31</f>
        <v>G3</v>
      </c>
      <c r="J26" s="532"/>
      <c r="K26" s="537"/>
      <c r="L26" s="531" t="str">
        <f>A33</f>
        <v>G4</v>
      </c>
      <c r="M26" s="532"/>
      <c r="N26" s="532"/>
      <c r="O26" s="533"/>
      <c r="P26" s="534"/>
      <c r="Q26" s="535"/>
      <c r="R26" s="182"/>
      <c r="S26" s="183" t="s">
        <v>43</v>
      </c>
      <c r="T26" s="184" t="s">
        <v>22</v>
      </c>
      <c r="U26" s="33" t="s">
        <v>17</v>
      </c>
      <c r="V26" s="33" t="s">
        <v>22</v>
      </c>
      <c r="W26" s="170" t="s">
        <v>18</v>
      </c>
      <c r="X26" s="35" t="s">
        <v>19</v>
      </c>
      <c r="Y26" s="453" t="s">
        <v>20</v>
      </c>
      <c r="Z26" s="454"/>
      <c r="AA26" s="455"/>
      <c r="AB26" s="35" t="s">
        <v>21</v>
      </c>
      <c r="AC26" s="76"/>
      <c r="AD26" s="32"/>
      <c r="AE26" s="29" t="s">
        <v>336</v>
      </c>
      <c r="AF26" s="29" t="s">
        <v>14</v>
      </c>
      <c r="AG26" s="83"/>
      <c r="AI26" s="29"/>
      <c r="AJ26" s="29"/>
      <c r="AK26" s="83"/>
      <c r="AL26" s="83"/>
      <c r="AM26" s="84"/>
      <c r="AN26" s="83"/>
      <c r="AO26" s="84"/>
    </row>
    <row r="27" spans="1:41" s="34" customFormat="1" ht="23.25" customHeight="1" x14ac:dyDescent="0.15">
      <c r="A27" s="527" t="s">
        <v>64</v>
      </c>
      <c r="B27" s="201" t="str">
        <f>VLOOKUP(A27,予選組合せ!$T$5:$U$44,2,FALSE)</f>
        <v>gold wolf ジュニア</v>
      </c>
      <c r="C27" s="479"/>
      <c r="D27" s="480"/>
      <c r="E27" s="480"/>
      <c r="F27" s="482" t="str">
        <f>IF(F28+H28=0,"",IF(F28=H28,"△",IF(F28&gt;H28,"○","×")))</f>
        <v/>
      </c>
      <c r="G27" s="483"/>
      <c r="H27" s="484"/>
      <c r="I27" s="482" t="str">
        <f>IF(I28+K28=0,"",IF(I28=K28,"△",IF(I28&gt;K28,"○","×")))</f>
        <v/>
      </c>
      <c r="J27" s="483"/>
      <c r="K27" s="484"/>
      <c r="L27" s="482" t="str">
        <f>IF(L28+N28=0,"",IF(L28=N28,"△",IF(L28&gt;N28,"○","×")))</f>
        <v/>
      </c>
      <c r="M27" s="483"/>
      <c r="N27" s="483"/>
      <c r="O27" s="528"/>
      <c r="P27" s="529"/>
      <c r="Q27" s="530"/>
      <c r="R27" s="80"/>
      <c r="S27" s="486">
        <f>COUNTIF(C27:Q28,"○")</f>
        <v>0</v>
      </c>
      <c r="T27" s="487" t="s">
        <v>22</v>
      </c>
      <c r="U27" s="474">
        <f>COUNTIF(C27:Q28,"△")</f>
        <v>0</v>
      </c>
      <c r="V27" s="474" t="s">
        <v>16</v>
      </c>
      <c r="W27" s="489">
        <f>COUNTIF(C27:Q28,"×")</f>
        <v>0</v>
      </c>
      <c r="X27" s="491">
        <f>S27*2+U27*1</f>
        <v>0</v>
      </c>
      <c r="Y27" s="493">
        <f>F28+I28+L28+O28</f>
        <v>0</v>
      </c>
      <c r="Z27" s="451" t="s">
        <v>22</v>
      </c>
      <c r="AA27" s="451">
        <f>H28+K28+N28+Q28</f>
        <v>0</v>
      </c>
      <c r="AB27" s="456" t="str">
        <f>IF($AD$27+$AD$29+$AD$31+$AD$33=0,"",RANK(AD27,$AD$27:$AD$34))</f>
        <v/>
      </c>
      <c r="AC27" s="77"/>
      <c r="AD27" s="459">
        <f>X27*10000+Y27*100-AA27*10</f>
        <v>0</v>
      </c>
      <c r="AE27" s="29">
        <v>1</v>
      </c>
      <c r="AF27" s="34" t="str">
        <f t="shared" ref="AF27:AF32" si="3">IF($AD$27+$AD$29+$AD$31+$AD$33=0,"",IF(AE27=$AB$27,$B$27,IF(AE27=$AB$29,$B$29,IF(AE27=$AB$31,$B$31,IF(AE27=$AB$33,$B$33,"")))))</f>
        <v/>
      </c>
      <c r="AG27" s="84"/>
      <c r="AI27" s="29"/>
      <c r="AK27" s="187"/>
      <c r="AL27" s="84"/>
      <c r="AM27" s="84"/>
      <c r="AN27" s="83"/>
      <c r="AO27" s="84"/>
    </row>
    <row r="28" spans="1:41" s="34" customFormat="1" ht="23.25" customHeight="1" x14ac:dyDescent="0.15">
      <c r="A28" s="523"/>
      <c r="B28" s="202"/>
      <c r="C28" s="481"/>
      <c r="D28" s="469"/>
      <c r="E28" s="470"/>
      <c r="F28" s="356">
        <f>タイムスケジュール!S9</f>
        <v>0</v>
      </c>
      <c r="G28" s="136" t="s">
        <v>22</v>
      </c>
      <c r="H28" s="357">
        <f>タイムスケジュール!U9</f>
        <v>0</v>
      </c>
      <c r="I28" s="356">
        <f>タイムスケジュール!E13</f>
        <v>0</v>
      </c>
      <c r="J28" s="136" t="s">
        <v>22</v>
      </c>
      <c r="K28" s="357">
        <f>タイムスケジュール!G13</f>
        <v>0</v>
      </c>
      <c r="L28" s="356">
        <f>タイムスケジュール!S20</f>
        <v>0</v>
      </c>
      <c r="M28" s="136" t="s">
        <v>22</v>
      </c>
      <c r="N28" s="357">
        <f>タイムスケジュール!U20</f>
        <v>0</v>
      </c>
      <c r="O28" s="341"/>
      <c r="P28" s="335"/>
      <c r="Q28" s="336"/>
      <c r="R28" s="80"/>
      <c r="S28" s="476"/>
      <c r="T28" s="488"/>
      <c r="U28" s="475"/>
      <c r="V28" s="475"/>
      <c r="W28" s="490"/>
      <c r="X28" s="492"/>
      <c r="Y28" s="494"/>
      <c r="Z28" s="452"/>
      <c r="AA28" s="452"/>
      <c r="AB28" s="457"/>
      <c r="AC28" s="77"/>
      <c r="AD28" s="459"/>
      <c r="AE28" s="29">
        <v>2</v>
      </c>
      <c r="AF28" s="34" t="str">
        <f t="shared" si="3"/>
        <v/>
      </c>
      <c r="AG28" s="84"/>
      <c r="AI28" s="29"/>
      <c r="AK28" s="187"/>
      <c r="AL28" s="84"/>
      <c r="AM28" s="84"/>
      <c r="AN28" s="85"/>
      <c r="AO28" s="84"/>
    </row>
    <row r="29" spans="1:41" s="34" customFormat="1" ht="23.25" customHeight="1" x14ac:dyDescent="0.15">
      <c r="A29" s="515" t="s">
        <v>65</v>
      </c>
      <c r="B29" s="237" t="str">
        <f>VLOOKUP(A29,予選組合せ!$T$5:$U$44,2,FALSE)</f>
        <v>FUJIミラクルキッズJr.</v>
      </c>
      <c r="C29" s="462" t="str">
        <f>IF(C30+E30=0,"",IF(C30=E30,"△",IF(C30&gt;E30,"○","×")))</f>
        <v/>
      </c>
      <c r="D29" s="463"/>
      <c r="E29" s="464"/>
      <c r="F29" s="465"/>
      <c r="G29" s="517"/>
      <c r="H29" s="467"/>
      <c r="I29" s="471" t="str">
        <f>IF(I30+K30=0,"",IF(I30=K30,"△",IF(I30&gt;K30,"○","×")))</f>
        <v/>
      </c>
      <c r="J29" s="497"/>
      <c r="K29" s="472"/>
      <c r="L29" s="471" t="str">
        <f>IF(L30+N30=0,"",IF(L30=N30,"△",IF(L30&gt;N30,"○","×")))</f>
        <v/>
      </c>
      <c r="M29" s="497"/>
      <c r="N29" s="497"/>
      <c r="O29" s="518"/>
      <c r="P29" s="519"/>
      <c r="Q29" s="520"/>
      <c r="R29" s="80"/>
      <c r="S29" s="476">
        <f>COUNTIF(C29:Q30,"○")</f>
        <v>0</v>
      </c>
      <c r="T29" s="488" t="s">
        <v>22</v>
      </c>
      <c r="U29" s="475">
        <f>COUNTIF(C29:Q30,"△")</f>
        <v>0</v>
      </c>
      <c r="V29" s="475" t="s">
        <v>16</v>
      </c>
      <c r="W29" s="490">
        <f>COUNTIF(C29:Q30,"×")</f>
        <v>0</v>
      </c>
      <c r="X29" s="492">
        <f>S29*2+U29*1</f>
        <v>0</v>
      </c>
      <c r="Y29" s="501">
        <f>C30+I30+L30+O30</f>
        <v>0</v>
      </c>
      <c r="Z29" s="495" t="s">
        <v>22</v>
      </c>
      <c r="AA29" s="495">
        <f>E30+K30+N30+Q30</f>
        <v>0</v>
      </c>
      <c r="AB29" s="521" t="str">
        <f>IF($AD$27+$AD$29+$AD$31+$AD$33=0,"",RANK(AD29,$AD$27:$AD$34))</f>
        <v/>
      </c>
      <c r="AC29" s="77"/>
      <c r="AD29" s="459">
        <f>X29*10000+Y29*100-AA29*10</f>
        <v>0</v>
      </c>
      <c r="AE29" s="29">
        <v>3</v>
      </c>
      <c r="AF29" s="34" t="str">
        <f t="shared" si="3"/>
        <v/>
      </c>
      <c r="AG29" s="84"/>
      <c r="AI29" s="29"/>
      <c r="AK29" s="187"/>
      <c r="AL29" s="84"/>
      <c r="AM29" s="84"/>
      <c r="AN29" s="83"/>
      <c r="AO29" s="84"/>
    </row>
    <row r="30" spans="1:41" s="34" customFormat="1" ht="23.25" customHeight="1" x14ac:dyDescent="0.15">
      <c r="A30" s="522"/>
      <c r="B30" s="202"/>
      <c r="C30" s="359">
        <f>H28</f>
        <v>0</v>
      </c>
      <c r="D30" s="136" t="s">
        <v>22</v>
      </c>
      <c r="E30" s="360">
        <f>F28</f>
        <v>0</v>
      </c>
      <c r="F30" s="468"/>
      <c r="G30" s="469"/>
      <c r="H30" s="470"/>
      <c r="I30" s="65">
        <f>タイムスケジュール!S21</f>
        <v>0</v>
      </c>
      <c r="J30" s="63" t="s">
        <v>22</v>
      </c>
      <c r="K30" s="62">
        <f>タイムスケジュール!U21</f>
        <v>0</v>
      </c>
      <c r="L30" s="65">
        <f>タイムスケジュール!E14</f>
        <v>0</v>
      </c>
      <c r="M30" s="63" t="s">
        <v>22</v>
      </c>
      <c r="N30" s="62">
        <f>タイムスケジュール!G14</f>
        <v>0</v>
      </c>
      <c r="O30" s="342"/>
      <c r="P30" s="337"/>
      <c r="Q30" s="338"/>
      <c r="R30" s="80"/>
      <c r="S30" s="476"/>
      <c r="T30" s="488"/>
      <c r="U30" s="475"/>
      <c r="V30" s="475"/>
      <c r="W30" s="490"/>
      <c r="X30" s="492"/>
      <c r="Y30" s="494"/>
      <c r="Z30" s="452"/>
      <c r="AA30" s="452"/>
      <c r="AB30" s="457"/>
      <c r="AC30" s="77"/>
      <c r="AD30" s="459"/>
      <c r="AE30" s="29">
        <v>4</v>
      </c>
      <c r="AF30" s="34" t="str">
        <f t="shared" si="3"/>
        <v/>
      </c>
      <c r="AG30" s="84"/>
      <c r="AI30" s="29"/>
      <c r="AK30" s="187"/>
      <c r="AL30" s="84"/>
      <c r="AM30" s="84"/>
      <c r="AN30" s="83"/>
      <c r="AO30" s="84"/>
    </row>
    <row r="31" spans="1:41" s="34" customFormat="1" ht="23.25" customHeight="1" x14ac:dyDescent="0.15">
      <c r="A31" s="522" t="s">
        <v>66</v>
      </c>
      <c r="B31" s="237" t="str">
        <f>VLOOKUP(A31,予選組合せ!$T$5:$U$44,2,FALSE)</f>
        <v>ワンピース三島J</v>
      </c>
      <c r="C31" s="496" t="str">
        <f>IF(C32+E32=0,"",IF(C32=E32,"△",IF(C32&gt;E32,"○","×")))</f>
        <v/>
      </c>
      <c r="D31" s="497"/>
      <c r="E31" s="497"/>
      <c r="F31" s="498" t="str">
        <f>IF(F32+H32=0,"",IF(F32=H32,"△",IF(F32&gt;H32,"○","×")))</f>
        <v/>
      </c>
      <c r="G31" s="463"/>
      <c r="H31" s="464"/>
      <c r="I31" s="499"/>
      <c r="J31" s="466"/>
      <c r="K31" s="466"/>
      <c r="L31" s="498" t="str">
        <f>IF(L32+N32=0,"",IF(L32=N32,"△",IF(L32&gt;N32,"○","×")))</f>
        <v/>
      </c>
      <c r="M31" s="463"/>
      <c r="N31" s="463"/>
      <c r="O31" s="524"/>
      <c r="P31" s="525"/>
      <c r="Q31" s="526"/>
      <c r="R31" s="80"/>
      <c r="S31" s="476">
        <f>COUNTIF(C31:Q32,"○")</f>
        <v>0</v>
      </c>
      <c r="T31" s="488" t="s">
        <v>22</v>
      </c>
      <c r="U31" s="475">
        <f>COUNTIF(C31:Q32,"△")</f>
        <v>0</v>
      </c>
      <c r="V31" s="475" t="s">
        <v>16</v>
      </c>
      <c r="W31" s="490">
        <f>COUNTIF(C31:Q32,"×")</f>
        <v>0</v>
      </c>
      <c r="X31" s="492">
        <f>S31*2+U31*1</f>
        <v>0</v>
      </c>
      <c r="Y31" s="501">
        <f>C32+F32+L32+O32</f>
        <v>0</v>
      </c>
      <c r="Z31" s="495" t="s">
        <v>22</v>
      </c>
      <c r="AA31" s="495">
        <f>E32+H32+N32+Q32</f>
        <v>0</v>
      </c>
      <c r="AB31" s="521" t="str">
        <f>IF($AD$27+$AD$29+$AD$31+$AD$33=0,"",RANK(AD31,$AD$27:$AD$34))</f>
        <v/>
      </c>
      <c r="AC31" s="77"/>
      <c r="AD31" s="459">
        <f>X31*10000+Y31*100-AA31*10</f>
        <v>0</v>
      </c>
      <c r="AE31" s="29">
        <v>5</v>
      </c>
      <c r="AF31" s="34" t="str">
        <f t="shared" si="3"/>
        <v/>
      </c>
      <c r="AG31" s="84"/>
      <c r="AI31" s="29"/>
      <c r="AK31" s="187"/>
      <c r="AL31" s="84"/>
      <c r="AM31" s="84"/>
      <c r="AN31" s="83"/>
      <c r="AO31" s="84"/>
    </row>
    <row r="32" spans="1:41" s="34" customFormat="1" ht="23.25" customHeight="1" x14ac:dyDescent="0.15">
      <c r="A32" s="523"/>
      <c r="B32" s="202"/>
      <c r="C32" s="66">
        <f>K28</f>
        <v>0</v>
      </c>
      <c r="D32" s="63" t="s">
        <v>469</v>
      </c>
      <c r="E32" s="62">
        <f>I28</f>
        <v>0</v>
      </c>
      <c r="F32" s="356">
        <f>K30</f>
        <v>0</v>
      </c>
      <c r="G32" s="136" t="s">
        <v>22</v>
      </c>
      <c r="H32" s="360">
        <f>I30</f>
        <v>0</v>
      </c>
      <c r="I32" s="499"/>
      <c r="J32" s="466"/>
      <c r="K32" s="466"/>
      <c r="L32" s="356">
        <f>タイムスケジュール!S10</f>
        <v>0</v>
      </c>
      <c r="M32" s="136" t="s">
        <v>22</v>
      </c>
      <c r="N32" s="357">
        <f>タイムスケジュール!U10</f>
        <v>0</v>
      </c>
      <c r="O32" s="341"/>
      <c r="P32" s="335"/>
      <c r="Q32" s="338"/>
      <c r="R32" s="80"/>
      <c r="S32" s="476"/>
      <c r="T32" s="488"/>
      <c r="U32" s="475"/>
      <c r="V32" s="475"/>
      <c r="W32" s="490"/>
      <c r="X32" s="492"/>
      <c r="Y32" s="494"/>
      <c r="Z32" s="452"/>
      <c r="AA32" s="452"/>
      <c r="AB32" s="457"/>
      <c r="AC32" s="77"/>
      <c r="AD32" s="459"/>
      <c r="AE32" s="29">
        <v>6</v>
      </c>
      <c r="AF32" s="34" t="str">
        <f t="shared" si="3"/>
        <v/>
      </c>
      <c r="AG32" s="84"/>
      <c r="AI32" s="29"/>
      <c r="AK32" s="187"/>
    </row>
    <row r="33" spans="1:37" s="34" customFormat="1" ht="23.25" customHeight="1" x14ac:dyDescent="0.15">
      <c r="A33" s="515" t="s">
        <v>120</v>
      </c>
      <c r="B33" s="237" t="str">
        <f>VLOOKUP(A33,予選組合せ!$T$5:$U$44,2,FALSE)</f>
        <v>スーパー長野Jr</v>
      </c>
      <c r="C33" s="462" t="str">
        <f>IF(C34+E34=0,"",IF(C34=E34,"△",IF(C34&gt;E34,"○","×")))</f>
        <v/>
      </c>
      <c r="D33" s="463"/>
      <c r="E33" s="463"/>
      <c r="F33" s="471" t="str">
        <f>IF(F34+H34=0,"",IF(F34=H34,"△",IF(F34&gt;H34,"○","×")))</f>
        <v/>
      </c>
      <c r="G33" s="497"/>
      <c r="H33" s="472"/>
      <c r="I33" s="471" t="str">
        <f>IF(I34+K34=0,"",IF(I34=K34,"△",IF(I34&gt;K34,"○","×")))</f>
        <v/>
      </c>
      <c r="J33" s="497"/>
      <c r="K33" s="472"/>
      <c r="L33" s="465"/>
      <c r="M33" s="517"/>
      <c r="N33" s="517"/>
      <c r="O33" s="518"/>
      <c r="P33" s="519"/>
      <c r="Q33" s="520"/>
      <c r="R33" s="80"/>
      <c r="S33" s="476">
        <f>COUNTIF(C33:Q34,"○")</f>
        <v>0</v>
      </c>
      <c r="T33" s="488" t="s">
        <v>22</v>
      </c>
      <c r="U33" s="475">
        <f>COUNTIF(C33:Q34,"△")</f>
        <v>0</v>
      </c>
      <c r="V33" s="475" t="s">
        <v>16</v>
      </c>
      <c r="W33" s="490">
        <f>COUNTIF(C33:Q34,"×")</f>
        <v>0</v>
      </c>
      <c r="X33" s="492">
        <f>S33*2+U33*1</f>
        <v>0</v>
      </c>
      <c r="Y33" s="501">
        <f>C34+F34+I34+O34</f>
        <v>0</v>
      </c>
      <c r="Z33" s="495" t="s">
        <v>22</v>
      </c>
      <c r="AA33" s="495">
        <f>E34+H34+K34+Q34</f>
        <v>0</v>
      </c>
      <c r="AB33" s="521" t="str">
        <f>IF($AD$27+$AD$29+$AD$31+$AD$33=0,"",RANK(AD33,$AD$27:$AD$34))</f>
        <v/>
      </c>
      <c r="AC33" s="77"/>
      <c r="AD33" s="459">
        <f>X33*10000+Y33*100-AA33*10</f>
        <v>0</v>
      </c>
      <c r="AE33" s="29"/>
      <c r="AG33" s="84"/>
      <c r="AI33" s="29"/>
      <c r="AK33" s="187"/>
    </row>
    <row r="34" spans="1:37" s="34" customFormat="1" ht="23.25" customHeight="1" thickBot="1" x14ac:dyDescent="0.2">
      <c r="A34" s="516"/>
      <c r="B34" s="223"/>
      <c r="C34" s="224">
        <f>N28</f>
        <v>0</v>
      </c>
      <c r="D34" s="225" t="s">
        <v>22</v>
      </c>
      <c r="E34" s="226">
        <f>L28</f>
        <v>0</v>
      </c>
      <c r="F34" s="227">
        <f>N30</f>
        <v>0</v>
      </c>
      <c r="G34" s="225" t="s">
        <v>469</v>
      </c>
      <c r="H34" s="228">
        <f>L30</f>
        <v>0</v>
      </c>
      <c r="I34" s="227">
        <f>N32</f>
        <v>0</v>
      </c>
      <c r="J34" s="225" t="s">
        <v>469</v>
      </c>
      <c r="K34" s="228">
        <f>L32</f>
        <v>0</v>
      </c>
      <c r="L34" s="504"/>
      <c r="M34" s="505"/>
      <c r="N34" s="505"/>
      <c r="O34" s="343"/>
      <c r="P34" s="339"/>
      <c r="Q34" s="340"/>
      <c r="R34" s="80"/>
      <c r="S34" s="507"/>
      <c r="T34" s="508"/>
      <c r="U34" s="511"/>
      <c r="V34" s="511"/>
      <c r="W34" s="512"/>
      <c r="X34" s="513"/>
      <c r="Y34" s="514"/>
      <c r="Z34" s="509"/>
      <c r="AA34" s="509"/>
      <c r="AB34" s="510"/>
      <c r="AC34" s="77"/>
      <c r="AD34" s="459"/>
      <c r="AE34" s="29"/>
      <c r="AG34" s="84"/>
      <c r="AI34" s="29"/>
      <c r="AK34" s="187"/>
    </row>
    <row r="35" spans="1:37" ht="20.25" customHeight="1" x14ac:dyDescent="0.15"/>
  </sheetData>
  <mergeCells count="244">
    <mergeCell ref="O5:Q5"/>
    <mergeCell ref="Y4:AA4"/>
    <mergeCell ref="L4:N4"/>
    <mergeCell ref="O4:Q4"/>
    <mergeCell ref="V5:V6"/>
    <mergeCell ref="O11:Q11"/>
    <mergeCell ref="O13:Q14"/>
    <mergeCell ref="A11:A12"/>
    <mergeCell ref="C11:E11"/>
    <mergeCell ref="F11:H11"/>
    <mergeCell ref="L5:N5"/>
    <mergeCell ref="I11:K11"/>
    <mergeCell ref="I13:K13"/>
    <mergeCell ref="A13:A14"/>
    <mergeCell ref="C13:E13"/>
    <mergeCell ref="F13:H13"/>
    <mergeCell ref="Y17:Y18"/>
    <mergeCell ref="A1:W1"/>
    <mergeCell ref="W27:W28"/>
    <mergeCell ref="C27:E28"/>
    <mergeCell ref="A26:B26"/>
    <mergeCell ref="F26:H26"/>
    <mergeCell ref="T27:T28"/>
    <mergeCell ref="U27:U28"/>
    <mergeCell ref="V27:V28"/>
    <mergeCell ref="S5:S6"/>
    <mergeCell ref="C26:E26"/>
    <mergeCell ref="I26:K26"/>
    <mergeCell ref="T23:T24"/>
    <mergeCell ref="S23:S24"/>
    <mergeCell ref="U17:U18"/>
    <mergeCell ref="T19:T20"/>
    <mergeCell ref="S17:S18"/>
    <mergeCell ref="T17:T18"/>
    <mergeCell ref="A16:B16"/>
    <mergeCell ref="C16:E16"/>
    <mergeCell ref="I16:K16"/>
    <mergeCell ref="L16:N16"/>
    <mergeCell ref="A5:A6"/>
    <mergeCell ref="L9:N9"/>
    <mergeCell ref="X1:AB1"/>
    <mergeCell ref="Y16:AA16"/>
    <mergeCell ref="F16:H16"/>
    <mergeCell ref="O16:Q16"/>
    <mergeCell ref="C5:E6"/>
    <mergeCell ref="F5:H5"/>
    <mergeCell ref="I5:K5"/>
    <mergeCell ref="A4:B4"/>
    <mergeCell ref="C4:E4"/>
    <mergeCell ref="F4:H4"/>
    <mergeCell ref="I4:K4"/>
    <mergeCell ref="A7:A8"/>
    <mergeCell ref="C7:E7"/>
    <mergeCell ref="F7:H8"/>
    <mergeCell ref="I7:K7"/>
    <mergeCell ref="L7:N7"/>
    <mergeCell ref="O7:Q7"/>
    <mergeCell ref="AA5:AA6"/>
    <mergeCell ref="AB5:AB6"/>
    <mergeCell ref="AB9:AB10"/>
    <mergeCell ref="A9:A10"/>
    <mergeCell ref="C9:E9"/>
    <mergeCell ref="F9:H9"/>
    <mergeCell ref="I9:K10"/>
    <mergeCell ref="AD5:AD6"/>
    <mergeCell ref="Z7:Z8"/>
    <mergeCell ref="AA7:AA8"/>
    <mergeCell ref="AB7:AB8"/>
    <mergeCell ref="AD7:AD8"/>
    <mergeCell ref="X7:X8"/>
    <mergeCell ref="Y7:Y8"/>
    <mergeCell ref="S7:S8"/>
    <mergeCell ref="T7:T8"/>
    <mergeCell ref="U7:U8"/>
    <mergeCell ref="V7:V8"/>
    <mergeCell ref="W7:W8"/>
    <mergeCell ref="W5:W6"/>
    <mergeCell ref="X5:X6"/>
    <mergeCell ref="Y5:Y6"/>
    <mergeCell ref="T5:T6"/>
    <mergeCell ref="U5:U6"/>
    <mergeCell ref="Z5:Z6"/>
    <mergeCell ref="AD9:AD10"/>
    <mergeCell ref="S9:S10"/>
    <mergeCell ref="T9:T10"/>
    <mergeCell ref="U9:U10"/>
    <mergeCell ref="Z9:Z10"/>
    <mergeCell ref="AA9:AA10"/>
    <mergeCell ref="X9:X10"/>
    <mergeCell ref="Y9:Y10"/>
    <mergeCell ref="O9:Q9"/>
    <mergeCell ref="V9:V10"/>
    <mergeCell ref="W9:W10"/>
    <mergeCell ref="AD11:AD12"/>
    <mergeCell ref="S11:S12"/>
    <mergeCell ref="T11:T12"/>
    <mergeCell ref="U11:U12"/>
    <mergeCell ref="W11:W12"/>
    <mergeCell ref="L11:N12"/>
    <mergeCell ref="S13:S14"/>
    <mergeCell ref="T13:T14"/>
    <mergeCell ref="U13:U14"/>
    <mergeCell ref="V13:V14"/>
    <mergeCell ref="W13:W14"/>
    <mergeCell ref="AB11:AB12"/>
    <mergeCell ref="X11:X12"/>
    <mergeCell ref="X13:X14"/>
    <mergeCell ref="V11:V12"/>
    <mergeCell ref="AD13:AD14"/>
    <mergeCell ref="AA13:AA14"/>
    <mergeCell ref="AB13:AB14"/>
    <mergeCell ref="Y11:Y12"/>
    <mergeCell ref="Z11:Z12"/>
    <mergeCell ref="AA11:AA12"/>
    <mergeCell ref="Y13:Y14"/>
    <mergeCell ref="Z13:Z14"/>
    <mergeCell ref="L13:N13"/>
    <mergeCell ref="W21:W22"/>
    <mergeCell ref="X21:X22"/>
    <mergeCell ref="Y21:Y22"/>
    <mergeCell ref="V21:V22"/>
    <mergeCell ref="X17:X18"/>
    <mergeCell ref="A19:A20"/>
    <mergeCell ref="C19:E19"/>
    <mergeCell ref="F19:H20"/>
    <mergeCell ref="I19:K19"/>
    <mergeCell ref="L19:N19"/>
    <mergeCell ref="O19:Q19"/>
    <mergeCell ref="X19:X20"/>
    <mergeCell ref="Y19:Y20"/>
    <mergeCell ref="A17:A18"/>
    <mergeCell ref="C17:E18"/>
    <mergeCell ref="F17:H17"/>
    <mergeCell ref="I17:K17"/>
    <mergeCell ref="L17:N17"/>
    <mergeCell ref="O17:Q17"/>
    <mergeCell ref="S19:S20"/>
    <mergeCell ref="W19:W20"/>
    <mergeCell ref="V17:V18"/>
    <mergeCell ref="W17:W18"/>
    <mergeCell ref="A21:A22"/>
    <mergeCell ref="C21:E21"/>
    <mergeCell ref="F21:H21"/>
    <mergeCell ref="I21:K22"/>
    <mergeCell ref="U19:U20"/>
    <mergeCell ref="V19:V20"/>
    <mergeCell ref="S21:S22"/>
    <mergeCell ref="T21:T22"/>
    <mergeCell ref="L21:N21"/>
    <mergeCell ref="O21:Q21"/>
    <mergeCell ref="U21:U22"/>
    <mergeCell ref="AA21:AA22"/>
    <mergeCell ref="AB21:AB22"/>
    <mergeCell ref="Z21:Z22"/>
    <mergeCell ref="AA23:AA24"/>
    <mergeCell ref="AB23:AB24"/>
    <mergeCell ref="AD21:AD22"/>
    <mergeCell ref="AD23:AD24"/>
    <mergeCell ref="Z19:Z20"/>
    <mergeCell ref="AB17:AB18"/>
    <mergeCell ref="AD17:AD18"/>
    <mergeCell ref="Z17:Z18"/>
    <mergeCell ref="AA17:AA18"/>
    <mergeCell ref="AA19:AA20"/>
    <mergeCell ref="AB19:AB20"/>
    <mergeCell ref="AD19:AD20"/>
    <mergeCell ref="A23:A24"/>
    <mergeCell ref="C23:E23"/>
    <mergeCell ref="F23:H23"/>
    <mergeCell ref="I23:K23"/>
    <mergeCell ref="L23:N24"/>
    <mergeCell ref="O23:Q23"/>
    <mergeCell ref="X23:X24"/>
    <mergeCell ref="Y23:Y24"/>
    <mergeCell ref="Z23:Z24"/>
    <mergeCell ref="U23:U24"/>
    <mergeCell ref="V23:V24"/>
    <mergeCell ref="W23:W24"/>
    <mergeCell ref="S27:S28"/>
    <mergeCell ref="AD27:AD28"/>
    <mergeCell ref="L26:N26"/>
    <mergeCell ref="O26:Q26"/>
    <mergeCell ref="AA27:AA28"/>
    <mergeCell ref="AB27:AB28"/>
    <mergeCell ref="X27:X28"/>
    <mergeCell ref="Y27:Y28"/>
    <mergeCell ref="Y26:AA26"/>
    <mergeCell ref="Z27:Z28"/>
    <mergeCell ref="F27:H27"/>
    <mergeCell ref="I27:K27"/>
    <mergeCell ref="A29:A30"/>
    <mergeCell ref="C29:E29"/>
    <mergeCell ref="F29:H30"/>
    <mergeCell ref="I29:K29"/>
    <mergeCell ref="A27:A28"/>
    <mergeCell ref="L27:N27"/>
    <mergeCell ref="O27:Q27"/>
    <mergeCell ref="A31:A32"/>
    <mergeCell ref="C31:E31"/>
    <mergeCell ref="F31:H31"/>
    <mergeCell ref="I31:K32"/>
    <mergeCell ref="L31:N31"/>
    <mergeCell ref="O31:Q31"/>
    <mergeCell ref="T31:T32"/>
    <mergeCell ref="U31:U32"/>
    <mergeCell ref="AB29:AB30"/>
    <mergeCell ref="Y29:Y30"/>
    <mergeCell ref="Z29:Z30"/>
    <mergeCell ref="AA29:AA30"/>
    <mergeCell ref="S31:S32"/>
    <mergeCell ref="S29:S30"/>
    <mergeCell ref="T29:T30"/>
    <mergeCell ref="U29:U30"/>
    <mergeCell ref="V29:V30"/>
    <mergeCell ref="V31:V32"/>
    <mergeCell ref="L29:N29"/>
    <mergeCell ref="O29:Q29"/>
    <mergeCell ref="AD29:AD30"/>
    <mergeCell ref="W29:W30"/>
    <mergeCell ref="X29:X30"/>
    <mergeCell ref="AD31:AD32"/>
    <mergeCell ref="AB31:AB32"/>
    <mergeCell ref="AA31:AA32"/>
    <mergeCell ref="Z31:Z32"/>
    <mergeCell ref="AA33:AA34"/>
    <mergeCell ref="W31:W32"/>
    <mergeCell ref="X31:X32"/>
    <mergeCell ref="Y31:Y32"/>
    <mergeCell ref="A33:A34"/>
    <mergeCell ref="C33:E33"/>
    <mergeCell ref="F33:H33"/>
    <mergeCell ref="I33:K33"/>
    <mergeCell ref="L33:N34"/>
    <mergeCell ref="O33:Q33"/>
    <mergeCell ref="AB33:AB34"/>
    <mergeCell ref="AD33:AD34"/>
    <mergeCell ref="S33:S34"/>
    <mergeCell ref="T33:T34"/>
    <mergeCell ref="U33:U34"/>
    <mergeCell ref="V33:V34"/>
    <mergeCell ref="W33:W34"/>
    <mergeCell ref="X33:X34"/>
    <mergeCell ref="Y33:Y34"/>
    <mergeCell ref="Z33:Z34"/>
  </mergeCells>
  <phoneticPr fontId="2"/>
  <printOptions horizontalCentered="1"/>
  <pageMargins left="0.70866141732283461" right="0.51181102362204722" top="0.74803149606299213" bottom="0.74803149606299213" header="0.31496062992125984" footer="0.31496062992125984"/>
  <pageSetup paperSize="9" scale="75" orientation="portrait" horizontalDpi="4294967294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U19"/>
  <sheetViews>
    <sheetView view="pageBreakPreview" zoomScale="90" zoomScaleNormal="75" zoomScaleSheetLayoutView="90" workbookViewId="0">
      <pane ySplit="3" topLeftCell="A4" activePane="bottomLeft" state="frozen"/>
      <selection activeCell="BB31" sqref="BB31:BC31"/>
      <selection pane="bottomLeft" activeCell="BB31" sqref="BB31:BC31"/>
    </sheetView>
  </sheetViews>
  <sheetFormatPr defaultColWidth="8.875" defaultRowHeight="14.25" x14ac:dyDescent="0.15"/>
  <cols>
    <col min="1" max="1" width="5.25" style="22" customWidth="1"/>
    <col min="2" max="2" width="25.625" style="28" customWidth="1"/>
    <col min="3" max="3" width="3.625" style="22" customWidth="1"/>
    <col min="4" max="4" width="2.625" style="22" customWidth="1"/>
    <col min="5" max="6" width="3.625" style="22" customWidth="1"/>
    <col min="7" max="7" width="2.625" style="22" customWidth="1"/>
    <col min="8" max="9" width="3.625" style="22" customWidth="1"/>
    <col min="10" max="10" width="2.625" style="22" customWidth="1"/>
    <col min="11" max="12" width="3.625" style="22" customWidth="1"/>
    <col min="13" max="13" width="2.625" style="22" customWidth="1"/>
    <col min="14" max="15" width="3.625" style="22" customWidth="1"/>
    <col min="16" max="16" width="2.625" style="22" customWidth="1"/>
    <col min="17" max="18" width="3.625" style="22" customWidth="1"/>
    <col min="19" max="19" width="2.625" style="22" customWidth="1"/>
    <col min="20" max="21" width="3.625" style="22" customWidth="1"/>
    <col min="22" max="22" width="2.625" style="22" customWidth="1"/>
    <col min="23" max="23" width="3.625" style="22" customWidth="1"/>
    <col min="24" max="24" width="2.125" style="22" customWidth="1"/>
    <col min="25" max="25" width="4.125" style="22" customWidth="1"/>
    <col min="26" max="26" width="2.625" style="22" customWidth="1"/>
    <col min="27" max="27" width="4.125" style="28" customWidth="1"/>
    <col min="28" max="28" width="2.625" style="28" customWidth="1"/>
    <col min="29" max="29" width="4.125" style="22" customWidth="1"/>
    <col min="30" max="30" width="5.625" style="28" customWidth="1"/>
    <col min="31" max="31" width="4.125" style="28" customWidth="1"/>
    <col min="32" max="32" width="2.625" style="28" customWidth="1"/>
    <col min="33" max="33" width="4.125" style="28" customWidth="1"/>
    <col min="34" max="34" width="5.625" style="28" customWidth="1"/>
    <col min="35" max="35" width="2" style="28" customWidth="1"/>
    <col min="36" max="36" width="11.25" style="32" customWidth="1"/>
    <col min="37" max="37" width="5.125" style="22" customWidth="1"/>
    <col min="38" max="38" width="22.875" style="28" bestFit="1" customWidth="1"/>
    <col min="39" max="39" width="11.25" style="87" customWidth="1"/>
    <col min="40" max="40" width="2" customWidth="1"/>
    <col min="41" max="41" width="5.5" style="22" customWidth="1"/>
    <col min="42" max="42" width="27.75" style="28" customWidth="1"/>
    <col min="43" max="43" width="6.625" customWidth="1"/>
    <col min="44" max="46" width="8.875" style="28"/>
    <col min="47" max="47" width="24.875" style="28" customWidth="1"/>
    <col min="48" max="16384" width="8.875" style="28"/>
  </cols>
  <sheetData>
    <row r="1" spans="1:47" ht="21" customHeight="1" x14ac:dyDescent="0.15">
      <c r="A1" s="458" t="str">
        <f>予選組合せ!B2</f>
        <v>ＮＴＴ　docomoCUP・第２１回静岡県ドッジボール選手権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45">
        <f>予選組合せ!O2</f>
        <v>42632</v>
      </c>
      <c r="AE1" s="445"/>
      <c r="AF1" s="445"/>
      <c r="AG1" s="445"/>
      <c r="AH1" s="445"/>
      <c r="AI1" s="75"/>
      <c r="AJ1" s="26"/>
      <c r="AK1" s="27"/>
      <c r="AL1" s="25"/>
      <c r="AM1" s="86"/>
    </row>
    <row r="2" spans="1:47" ht="18" customHeight="1" x14ac:dyDescent="0.15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9"/>
      <c r="O2" s="24"/>
      <c r="P2" s="24"/>
      <c r="Q2" s="29"/>
      <c r="R2" s="24"/>
      <c r="S2" s="24"/>
      <c r="T2" s="29"/>
      <c r="U2" s="24"/>
      <c r="V2" s="24"/>
      <c r="W2" s="29"/>
      <c r="X2" s="76"/>
      <c r="Y2" s="76"/>
      <c r="Z2" s="76"/>
      <c r="AA2" s="29"/>
      <c r="AB2" s="29"/>
      <c r="AC2" s="29"/>
      <c r="AD2" s="30"/>
      <c r="AE2" s="30"/>
      <c r="AF2" s="30"/>
      <c r="AG2" s="30"/>
      <c r="AH2" s="30"/>
      <c r="AI2" s="30"/>
      <c r="AJ2" s="26"/>
      <c r="AK2" s="27"/>
      <c r="AL2" s="25"/>
      <c r="AM2" s="86"/>
    </row>
    <row r="3" spans="1:47" ht="22.5" customHeight="1" thickBot="1" x14ac:dyDescent="0.2">
      <c r="A3" s="31" t="str">
        <f>予選組合せ!B32</f>
        <v>＜キッズの部＞（Ｈ）</v>
      </c>
      <c r="O3" s="181"/>
      <c r="P3" s="181"/>
      <c r="Q3" s="181"/>
      <c r="R3" s="181"/>
      <c r="S3" s="181"/>
      <c r="T3" s="181"/>
      <c r="U3" s="181"/>
      <c r="V3" s="181"/>
      <c r="W3" s="181"/>
      <c r="X3" s="181"/>
      <c r="Y3" s="181"/>
      <c r="Z3" s="181"/>
    </row>
    <row r="4" spans="1:47" s="34" customFormat="1" ht="23.25" customHeight="1" thickBot="1" x14ac:dyDescent="0.2">
      <c r="A4" s="560" t="s">
        <v>67</v>
      </c>
      <c r="B4" s="543"/>
      <c r="C4" s="560" t="str">
        <f>A5</f>
        <v>H1</v>
      </c>
      <c r="D4" s="543"/>
      <c r="E4" s="544"/>
      <c r="F4" s="542" t="str">
        <f>A7</f>
        <v>H2</v>
      </c>
      <c r="G4" s="543"/>
      <c r="H4" s="544"/>
      <c r="I4" s="542" t="str">
        <f>A9</f>
        <v>H3</v>
      </c>
      <c r="J4" s="543"/>
      <c r="K4" s="544"/>
      <c r="L4" s="542" t="str">
        <f>A11</f>
        <v>H4</v>
      </c>
      <c r="M4" s="543"/>
      <c r="N4" s="544"/>
      <c r="O4" s="542" t="str">
        <f>A13</f>
        <v>H5</v>
      </c>
      <c r="P4" s="543"/>
      <c r="Q4" s="544"/>
      <c r="R4" s="542" t="str">
        <f>A15</f>
        <v>H6</v>
      </c>
      <c r="S4" s="543"/>
      <c r="T4" s="544"/>
      <c r="U4" s="543" t="str">
        <f>A17</f>
        <v>H7</v>
      </c>
      <c r="V4" s="543"/>
      <c r="W4" s="544"/>
      <c r="X4" s="182"/>
      <c r="Y4" s="183" t="s">
        <v>43</v>
      </c>
      <c r="Z4" s="184" t="s">
        <v>22</v>
      </c>
      <c r="AA4" s="33" t="s">
        <v>17</v>
      </c>
      <c r="AB4" s="33" t="s">
        <v>22</v>
      </c>
      <c r="AC4" s="170" t="s">
        <v>18</v>
      </c>
      <c r="AD4" s="35" t="s">
        <v>19</v>
      </c>
      <c r="AE4" s="453" t="s">
        <v>20</v>
      </c>
      <c r="AF4" s="454"/>
      <c r="AG4" s="455"/>
      <c r="AH4" s="35" t="s">
        <v>21</v>
      </c>
      <c r="AI4" s="76"/>
      <c r="AJ4" s="32"/>
      <c r="AK4" s="29" t="s">
        <v>159</v>
      </c>
      <c r="AL4" s="29" t="s">
        <v>14</v>
      </c>
      <c r="AM4" s="83"/>
      <c r="AO4" s="29"/>
      <c r="AQ4" s="83"/>
      <c r="AR4" s="83"/>
      <c r="AS4" s="84"/>
      <c r="AT4" s="83"/>
      <c r="AU4" s="84"/>
    </row>
    <row r="5" spans="1:47" s="34" customFormat="1" ht="23.25" customHeight="1" x14ac:dyDescent="0.15">
      <c r="A5" s="563" t="s">
        <v>133</v>
      </c>
      <c r="B5" s="201" t="str">
        <f>VLOOKUP(A5,予選組合せ!$T$6:$U$44,2,FALSE)</f>
        <v>広幡ドッジキッズリトル</v>
      </c>
      <c r="C5" s="479"/>
      <c r="D5" s="480"/>
      <c r="E5" s="480"/>
      <c r="F5" s="482" t="str">
        <f>IF(F6+H6=0,"",IF(F6=H6,"△",IF(F6&gt;H6,"○","×")))</f>
        <v/>
      </c>
      <c r="G5" s="483"/>
      <c r="H5" s="484"/>
      <c r="I5" s="483" t="str">
        <f>IF(I6+K6=0,"",IF(I6=K6,"△",IF(I6&gt;K6,"○","×")))</f>
        <v/>
      </c>
      <c r="J5" s="483"/>
      <c r="K5" s="483"/>
      <c r="L5" s="567"/>
      <c r="M5" s="568"/>
      <c r="N5" s="569"/>
      <c r="O5" s="483" t="str">
        <f>IF(O6+Q6=0,"",IF(O6=Q6,"△",IF(O6&gt;Q6,"○","×")))</f>
        <v/>
      </c>
      <c r="P5" s="483"/>
      <c r="Q5" s="483"/>
      <c r="R5" s="551" t="str">
        <f>IF(R6+T6=0,"",IF(R6=T6,"△",IF(R6&gt;T6,"○","×")))</f>
        <v/>
      </c>
      <c r="S5" s="552"/>
      <c r="T5" s="553"/>
      <c r="U5" s="568"/>
      <c r="V5" s="568"/>
      <c r="W5" s="583"/>
      <c r="X5" s="80"/>
      <c r="Y5" s="486">
        <f>COUNTIF(C5:T6,"○")</f>
        <v>0</v>
      </c>
      <c r="Z5" s="487" t="s">
        <v>22</v>
      </c>
      <c r="AA5" s="474">
        <f>COUNTIF(C5:T6,"△")</f>
        <v>0</v>
      </c>
      <c r="AB5" s="474" t="s">
        <v>16</v>
      </c>
      <c r="AC5" s="489">
        <f>COUNTIF(C5:T6,"×")</f>
        <v>0</v>
      </c>
      <c r="AD5" s="491">
        <f>Y5*2+AA5*1</f>
        <v>0</v>
      </c>
      <c r="AE5" s="493">
        <f>F6+I6+L6+O6+R6</f>
        <v>0</v>
      </c>
      <c r="AF5" s="451" t="s">
        <v>22</v>
      </c>
      <c r="AG5" s="451">
        <f>H6+K6+N6+Q6+T6</f>
        <v>0</v>
      </c>
      <c r="AH5" s="456" t="str">
        <f>IF($AJ$5+$AJ$7+$AJ$9+$AJ$11+$AJ$13+$AJ$15+$AJ$17=0,"",RANK(AJ5,$AJ$5:$AJ$18))</f>
        <v/>
      </c>
      <c r="AI5" s="77"/>
      <c r="AJ5" s="459">
        <f>AD5*10000+AE5*100-AG5*10</f>
        <v>0</v>
      </c>
      <c r="AK5" s="29">
        <v>1</v>
      </c>
      <c r="AL5" s="34" t="str">
        <f t="shared" ref="AL5:AL11" si="0">IF($AJ$19=0,"",IF(AK5=$AH$5,$B$5,IF(AK5=$AH$7,$B$7,IF(AK5=$AH$9,$B$9,IF(AK5=$AH$11,$B$11,IF(AK5=$AH$13,$B$13,IF(AK5=$AH$15,$B$15,IF(AK5=$AH$17,$B$17,""))))))))</f>
        <v/>
      </c>
      <c r="AM5" s="84"/>
      <c r="AO5" s="218" t="s">
        <v>133</v>
      </c>
      <c r="AP5" s="34" t="str">
        <f>AL5</f>
        <v/>
      </c>
      <c r="AQ5" s="187"/>
      <c r="AR5" s="84"/>
      <c r="AS5" s="84"/>
      <c r="AT5" s="83"/>
      <c r="AU5" s="84"/>
    </row>
    <row r="6" spans="1:47" s="34" customFormat="1" ht="23.25" customHeight="1" x14ac:dyDescent="0.15">
      <c r="A6" s="554"/>
      <c r="B6" s="202"/>
      <c r="C6" s="564"/>
      <c r="D6" s="466"/>
      <c r="E6" s="466"/>
      <c r="F6" s="356">
        <f>タイムスケジュール!S5</f>
        <v>0</v>
      </c>
      <c r="G6" s="63" t="s">
        <v>70</v>
      </c>
      <c r="H6" s="360">
        <f>タイムスケジュール!U5</f>
        <v>0</v>
      </c>
      <c r="I6" s="357">
        <f>タイムスケジュール!L15</f>
        <v>0</v>
      </c>
      <c r="J6" s="136" t="s">
        <v>70</v>
      </c>
      <c r="K6" s="357">
        <f>タイムスケジュール!N15</f>
        <v>0</v>
      </c>
      <c r="L6" s="565"/>
      <c r="M6" s="557"/>
      <c r="N6" s="566"/>
      <c r="O6" s="357">
        <f>タイムスケジュール!E19</f>
        <v>0</v>
      </c>
      <c r="P6" s="136" t="s">
        <v>70</v>
      </c>
      <c r="Q6" s="357">
        <f>タイムスケジュール!G19</f>
        <v>0</v>
      </c>
      <c r="R6" s="212">
        <f>タイムスケジュール!S8</f>
        <v>0</v>
      </c>
      <c r="S6" s="210" t="s">
        <v>70</v>
      </c>
      <c r="T6" s="297">
        <f>タイムスケジュール!U8</f>
        <v>0</v>
      </c>
      <c r="U6" s="557"/>
      <c r="V6" s="557"/>
      <c r="W6" s="584"/>
      <c r="X6" s="80"/>
      <c r="Y6" s="476"/>
      <c r="Z6" s="488"/>
      <c r="AA6" s="475"/>
      <c r="AB6" s="475"/>
      <c r="AC6" s="490"/>
      <c r="AD6" s="492"/>
      <c r="AE6" s="494"/>
      <c r="AF6" s="452"/>
      <c r="AG6" s="452"/>
      <c r="AH6" s="457"/>
      <c r="AI6" s="77"/>
      <c r="AJ6" s="459"/>
      <c r="AK6" s="29">
        <v>2</v>
      </c>
      <c r="AL6" s="34" t="str">
        <f t="shared" si="0"/>
        <v/>
      </c>
      <c r="AM6" s="84"/>
      <c r="AO6" s="29" t="s">
        <v>122</v>
      </c>
      <c r="AP6" s="34" t="str">
        <f t="shared" ref="AP6:AP11" si="1">AL6</f>
        <v/>
      </c>
      <c r="AQ6" s="187"/>
      <c r="AR6" s="84"/>
      <c r="AS6" s="84"/>
      <c r="AT6" s="85"/>
      <c r="AU6" s="84"/>
    </row>
    <row r="7" spans="1:47" s="34" customFormat="1" ht="23.25" customHeight="1" x14ac:dyDescent="0.15">
      <c r="A7" s="561" t="s">
        <v>134</v>
      </c>
      <c r="B7" s="237" t="str">
        <f>VLOOKUP(A7,予選組合せ!$T$6:$U$44,2,FALSE)</f>
        <v>龍池舎きっず</v>
      </c>
      <c r="C7" s="496" t="str">
        <f>IF(C8+E8=0,"",IF(C8=E8,"△",IF(C8&gt;E8,"○","×")))</f>
        <v/>
      </c>
      <c r="D7" s="497"/>
      <c r="E7" s="497"/>
      <c r="F7" s="465"/>
      <c r="G7" s="466"/>
      <c r="H7" s="467"/>
      <c r="I7" s="578"/>
      <c r="J7" s="578"/>
      <c r="K7" s="578"/>
      <c r="L7" s="471" t="str">
        <f>IF(L8+N8=0,"",IF(L8=N8,"△",IF(L8&gt;N8,"○","×")))</f>
        <v/>
      </c>
      <c r="M7" s="497"/>
      <c r="N7" s="472"/>
      <c r="O7" s="497" t="str">
        <f>IF(O8+Q8=0,"",IF(O8=Q8,"△",IF(O8&gt;Q8,"○","×")))</f>
        <v/>
      </c>
      <c r="P7" s="497"/>
      <c r="Q7" s="497"/>
      <c r="R7" s="587"/>
      <c r="S7" s="557"/>
      <c r="T7" s="588"/>
      <c r="U7" s="497" t="str">
        <f>IF(U8+W8=0,"",IF(U8=W8,"△",IF(U8&gt;W8,"○","×")))</f>
        <v/>
      </c>
      <c r="V7" s="497"/>
      <c r="W7" s="473"/>
      <c r="X7" s="80"/>
      <c r="Y7" s="476">
        <f>COUNTIF(C7:T8,"○")</f>
        <v>0</v>
      </c>
      <c r="Z7" s="488" t="s">
        <v>22</v>
      </c>
      <c r="AA7" s="475">
        <f>COUNTIF(C7:T8,"△")</f>
        <v>0</v>
      </c>
      <c r="AB7" s="475" t="s">
        <v>16</v>
      </c>
      <c r="AC7" s="490">
        <f>COUNTIF(C7:T8,"×")</f>
        <v>0</v>
      </c>
      <c r="AD7" s="492">
        <f>Y7*2+AA7*1</f>
        <v>0</v>
      </c>
      <c r="AE7" s="501">
        <f>C8+I8+L8+O8+U8</f>
        <v>0</v>
      </c>
      <c r="AF7" s="495" t="s">
        <v>22</v>
      </c>
      <c r="AG7" s="495">
        <f>E8+K8+N8+Q8+W8</f>
        <v>0</v>
      </c>
      <c r="AH7" s="457" t="str">
        <f>IF($AJ$5+$AJ$7+$AJ$9+$AJ$11+$AJ$13+$AJ$15+$AJ$17=0,"",RANK(AJ7,$AJ$5:$AJ$18))</f>
        <v/>
      </c>
      <c r="AI7" s="77"/>
      <c r="AJ7" s="459">
        <f>AD7*10000+AE7*100-AG7*10</f>
        <v>0</v>
      </c>
      <c r="AK7" s="29">
        <v>3</v>
      </c>
      <c r="AL7" s="34" t="str">
        <f t="shared" si="0"/>
        <v/>
      </c>
      <c r="AM7" s="84"/>
      <c r="AO7" s="218" t="s">
        <v>123</v>
      </c>
      <c r="AP7" s="34" t="str">
        <f t="shared" si="1"/>
        <v/>
      </c>
      <c r="AQ7" s="187"/>
      <c r="AR7" s="84"/>
      <c r="AS7" s="84"/>
      <c r="AT7" s="83"/>
      <c r="AU7" s="84"/>
    </row>
    <row r="8" spans="1:47" s="34" customFormat="1" ht="23.25" customHeight="1" x14ac:dyDescent="0.15">
      <c r="A8" s="562"/>
      <c r="B8" s="298"/>
      <c r="C8" s="66">
        <f>H6</f>
        <v>0</v>
      </c>
      <c r="D8" s="63" t="s">
        <v>70</v>
      </c>
      <c r="E8" s="62">
        <f>F6</f>
        <v>0</v>
      </c>
      <c r="F8" s="468"/>
      <c r="G8" s="469"/>
      <c r="H8" s="470"/>
      <c r="I8" s="580"/>
      <c r="J8" s="580"/>
      <c r="K8" s="580"/>
      <c r="L8" s="65">
        <f>タイムスケジュール!L16</f>
        <v>0</v>
      </c>
      <c r="M8" s="63" t="s">
        <v>70</v>
      </c>
      <c r="N8" s="64">
        <f>タイムスケジュール!N16</f>
        <v>0</v>
      </c>
      <c r="O8" s="62">
        <f>タイムスケジュール!E25</f>
        <v>0</v>
      </c>
      <c r="P8" s="63" t="s">
        <v>22</v>
      </c>
      <c r="Q8" s="62">
        <f>タイムスケジュール!G25</f>
        <v>0</v>
      </c>
      <c r="R8" s="589"/>
      <c r="S8" s="580"/>
      <c r="T8" s="590"/>
      <c r="U8" s="361">
        <f>タイムスケジュール!L11</f>
        <v>0</v>
      </c>
      <c r="V8" s="210" t="s">
        <v>22</v>
      </c>
      <c r="W8" s="211">
        <f>タイムスケジュール!N11</f>
        <v>0</v>
      </c>
      <c r="X8" s="80"/>
      <c r="Y8" s="476"/>
      <c r="Z8" s="488"/>
      <c r="AA8" s="475"/>
      <c r="AB8" s="475"/>
      <c r="AC8" s="490"/>
      <c r="AD8" s="492"/>
      <c r="AE8" s="494"/>
      <c r="AF8" s="452"/>
      <c r="AG8" s="452"/>
      <c r="AH8" s="457"/>
      <c r="AI8" s="77"/>
      <c r="AJ8" s="459"/>
      <c r="AK8" s="29">
        <v>4</v>
      </c>
      <c r="AL8" s="34" t="str">
        <f t="shared" si="0"/>
        <v/>
      </c>
      <c r="AM8" s="84"/>
      <c r="AO8" s="29" t="s">
        <v>125</v>
      </c>
      <c r="AP8" s="34" t="str">
        <f t="shared" si="1"/>
        <v/>
      </c>
      <c r="AQ8" s="187"/>
      <c r="AR8" s="84"/>
      <c r="AS8" s="84"/>
      <c r="AT8" s="83"/>
      <c r="AU8" s="84"/>
    </row>
    <row r="9" spans="1:47" s="34" customFormat="1" ht="23.25" customHeight="1" x14ac:dyDescent="0.15">
      <c r="A9" s="562" t="s">
        <v>124</v>
      </c>
      <c r="B9" s="294" t="str">
        <f>VLOOKUP(A9,予選組合せ!$T$6:$U$44,2,FALSE)</f>
        <v>城内キッズコルツ</v>
      </c>
      <c r="C9" s="462" t="str">
        <f>IF(C10+E10=0,"",IF(C10=E10,"△",IF(C10&gt;E10,"○","×")))</f>
        <v/>
      </c>
      <c r="D9" s="463"/>
      <c r="E9" s="463"/>
      <c r="F9" s="565"/>
      <c r="G9" s="557"/>
      <c r="H9" s="566"/>
      <c r="I9" s="466"/>
      <c r="J9" s="466"/>
      <c r="K9" s="466"/>
      <c r="L9" s="498" t="str">
        <f>IF(L10+N10=0,"",IF(L10=N10,"△",IF(L10&gt;N10,"○","×")))</f>
        <v/>
      </c>
      <c r="M9" s="463"/>
      <c r="N9" s="464"/>
      <c r="O9" s="557"/>
      <c r="P9" s="557"/>
      <c r="Q9" s="557"/>
      <c r="R9" s="498" t="str">
        <f>IF(R10+T10=0,"",IF(R10=T10,"△",IF(R10&gt;T10,"○","×")))</f>
        <v/>
      </c>
      <c r="S9" s="463"/>
      <c r="T9" s="464"/>
      <c r="U9" s="463" t="str">
        <f>IF(U10+W10=0,"",IF(U10=W10,"△",IF(U10&gt;W10,"○","×")))</f>
        <v/>
      </c>
      <c r="V9" s="463"/>
      <c r="W9" s="500"/>
      <c r="X9" s="80"/>
      <c r="Y9" s="476">
        <f>COUNTIF(C9:T10,"○")</f>
        <v>0</v>
      </c>
      <c r="Z9" s="488" t="s">
        <v>22</v>
      </c>
      <c r="AA9" s="475">
        <f>COUNTIF(C9:T10,"△")</f>
        <v>0</v>
      </c>
      <c r="AB9" s="475" t="s">
        <v>16</v>
      </c>
      <c r="AC9" s="490">
        <f>COUNTIF(C9:T10,"×")</f>
        <v>0</v>
      </c>
      <c r="AD9" s="492">
        <f>Y9*2+AA9*1</f>
        <v>0</v>
      </c>
      <c r="AE9" s="501">
        <f>C10+F10+L10+O10+U10</f>
        <v>0</v>
      </c>
      <c r="AF9" s="495" t="s">
        <v>22</v>
      </c>
      <c r="AG9" s="495">
        <f>E10+H10+N10+Q10+W10</f>
        <v>0</v>
      </c>
      <c r="AH9" s="457" t="str">
        <f>IF($AJ$5+$AJ$7+$AJ$9+$AJ$11+$AJ$13+$AJ$15+$AJ$17=0,"",RANK(AJ9,$AJ$5:$AJ$18))</f>
        <v/>
      </c>
      <c r="AI9" s="77"/>
      <c r="AJ9" s="459">
        <f>AD9*10000+AE9*100-AG9*10</f>
        <v>0</v>
      </c>
      <c r="AK9" s="29">
        <v>5</v>
      </c>
      <c r="AL9" s="34" t="str">
        <f t="shared" si="0"/>
        <v/>
      </c>
      <c r="AM9" s="84"/>
      <c r="AO9" s="218" t="s">
        <v>127</v>
      </c>
      <c r="AP9" s="34" t="str">
        <f t="shared" si="1"/>
        <v/>
      </c>
      <c r="AQ9" s="187"/>
      <c r="AR9" s="84"/>
      <c r="AS9" s="84"/>
      <c r="AT9" s="83"/>
      <c r="AU9" s="84"/>
    </row>
    <row r="10" spans="1:47" s="34" customFormat="1" ht="23.25" customHeight="1" x14ac:dyDescent="0.15">
      <c r="A10" s="554"/>
      <c r="B10" s="202"/>
      <c r="C10" s="359">
        <f>K6</f>
        <v>0</v>
      </c>
      <c r="D10" s="136" t="s">
        <v>70</v>
      </c>
      <c r="E10" s="357">
        <f>I6</f>
        <v>0</v>
      </c>
      <c r="F10" s="565"/>
      <c r="G10" s="557"/>
      <c r="H10" s="566"/>
      <c r="I10" s="466"/>
      <c r="J10" s="466"/>
      <c r="K10" s="466"/>
      <c r="L10" s="356">
        <f>タイムスケジュール!S6</f>
        <v>0</v>
      </c>
      <c r="M10" s="63" t="s">
        <v>70</v>
      </c>
      <c r="N10" s="360">
        <f>タイムスケジュール!U6</f>
        <v>0</v>
      </c>
      <c r="O10" s="557"/>
      <c r="P10" s="557"/>
      <c r="Q10" s="557"/>
      <c r="R10" s="212">
        <f>タイムスケジュール!S25</f>
        <v>0</v>
      </c>
      <c r="S10" s="197" t="s">
        <v>22</v>
      </c>
      <c r="T10" s="297"/>
      <c r="U10" s="80">
        <f>タイムスケジュール!E22</f>
        <v>0</v>
      </c>
      <c r="V10" s="197" t="s">
        <v>22</v>
      </c>
      <c r="W10" s="213">
        <f>タイムスケジュール!G22</f>
        <v>0</v>
      </c>
      <c r="X10" s="80"/>
      <c r="Y10" s="476"/>
      <c r="Z10" s="488"/>
      <c r="AA10" s="475"/>
      <c r="AB10" s="475"/>
      <c r="AC10" s="490"/>
      <c r="AD10" s="492"/>
      <c r="AE10" s="494"/>
      <c r="AF10" s="452"/>
      <c r="AG10" s="452"/>
      <c r="AH10" s="457"/>
      <c r="AI10" s="77"/>
      <c r="AJ10" s="459"/>
      <c r="AK10" s="29">
        <v>6</v>
      </c>
      <c r="AL10" s="34" t="str">
        <f t="shared" si="0"/>
        <v/>
      </c>
      <c r="AM10" s="84"/>
      <c r="AO10" s="29" t="s">
        <v>129</v>
      </c>
      <c r="AP10" s="34" t="str">
        <f t="shared" si="1"/>
        <v/>
      </c>
      <c r="AQ10" s="187"/>
    </row>
    <row r="11" spans="1:47" s="34" customFormat="1" ht="23.25" customHeight="1" x14ac:dyDescent="0.15">
      <c r="A11" s="561" t="s">
        <v>126</v>
      </c>
      <c r="B11" s="237" t="str">
        <f>VLOOKUP(A11,予選組合せ!$T$6:$U$44,2,FALSE)</f>
        <v>スーパー長野キッズ</v>
      </c>
      <c r="C11" s="577"/>
      <c r="D11" s="578"/>
      <c r="E11" s="578"/>
      <c r="F11" s="471" t="str">
        <f>IF(F12+H12=0,"",IF(F12=H12,"△",IF(F12&gt;H12,"○","×")))</f>
        <v/>
      </c>
      <c r="G11" s="497"/>
      <c r="H11" s="472"/>
      <c r="I11" s="497" t="str">
        <f>IF(I12+K12=0,"",IF(I12=K12,"△",IF(I12&gt;K12,"○","×")))</f>
        <v/>
      </c>
      <c r="J11" s="497"/>
      <c r="K11" s="497"/>
      <c r="L11" s="571"/>
      <c r="M11" s="572"/>
      <c r="N11" s="573"/>
      <c r="O11" s="497" t="str">
        <f>IF(O12+Q12=0,"",IF(O12=Q12,"△",IF(O12&gt;Q12,"○","×")))</f>
        <v/>
      </c>
      <c r="P11" s="497"/>
      <c r="Q11" s="497"/>
      <c r="R11" s="471" t="str">
        <f>IF(R12+T12=0,"",IF(R12=T12,"△",IF(R12&gt;T12,"○","×")))</f>
        <v/>
      </c>
      <c r="S11" s="497"/>
      <c r="T11" s="472"/>
      <c r="U11" s="578"/>
      <c r="V11" s="578"/>
      <c r="W11" s="581"/>
      <c r="X11" s="80"/>
      <c r="Y11" s="476">
        <f>COUNTIF(C11:T12,"○")</f>
        <v>0</v>
      </c>
      <c r="Z11" s="488" t="s">
        <v>22</v>
      </c>
      <c r="AA11" s="475">
        <f>COUNTIF(C11:T12,"△")</f>
        <v>0</v>
      </c>
      <c r="AB11" s="475" t="s">
        <v>16</v>
      </c>
      <c r="AC11" s="490">
        <f>COUNTIF(C11:T12,"×")</f>
        <v>0</v>
      </c>
      <c r="AD11" s="492">
        <f>Y11*2+AA11*1</f>
        <v>0</v>
      </c>
      <c r="AE11" s="501">
        <f>C12+F12+I12+O12+R12</f>
        <v>0</v>
      </c>
      <c r="AF11" s="495" t="s">
        <v>22</v>
      </c>
      <c r="AG11" s="495">
        <f>E12+H12+K12+Q12+T12</f>
        <v>0</v>
      </c>
      <c r="AH11" s="457" t="str">
        <f>IF($AJ$5+$AJ$7+$AJ$9+$AJ$11+$AJ$13+$AJ$15+$AJ$17=0,"",RANK(AJ11,$AJ$5:$AJ$18))</f>
        <v/>
      </c>
      <c r="AI11" s="77"/>
      <c r="AJ11" s="459">
        <f>AD11*10000+AE11*100-AG11*10</f>
        <v>0</v>
      </c>
      <c r="AK11" s="29">
        <v>7</v>
      </c>
      <c r="AL11" s="34" t="str">
        <f t="shared" si="0"/>
        <v/>
      </c>
      <c r="AM11" s="84"/>
      <c r="AO11" s="218" t="s">
        <v>131</v>
      </c>
      <c r="AP11" s="34" t="str">
        <f t="shared" si="1"/>
        <v/>
      </c>
      <c r="AQ11" s="187"/>
    </row>
    <row r="12" spans="1:47" s="34" customFormat="1" ht="23.25" customHeight="1" x14ac:dyDescent="0.15">
      <c r="A12" s="561"/>
      <c r="B12" s="298"/>
      <c r="C12" s="579"/>
      <c r="D12" s="580"/>
      <c r="E12" s="580"/>
      <c r="F12" s="65">
        <f>N8</f>
        <v>0</v>
      </c>
      <c r="G12" s="63" t="s">
        <v>70</v>
      </c>
      <c r="H12" s="64">
        <f>L8</f>
        <v>0</v>
      </c>
      <c r="I12" s="62">
        <f>N10</f>
        <v>0</v>
      </c>
      <c r="J12" s="63" t="s">
        <v>70</v>
      </c>
      <c r="K12" s="62">
        <f>L10</f>
        <v>0</v>
      </c>
      <c r="L12" s="574"/>
      <c r="M12" s="575"/>
      <c r="N12" s="576"/>
      <c r="O12" s="62">
        <f>タイムスケジュール!L12</f>
        <v>0</v>
      </c>
      <c r="P12" s="63" t="s">
        <v>70</v>
      </c>
      <c r="Q12" s="62">
        <f>タイムスケジュール!N12</f>
        <v>0</v>
      </c>
      <c r="R12" s="209">
        <f>タイムスケジュール!E23</f>
        <v>0</v>
      </c>
      <c r="S12" s="210" t="s">
        <v>70</v>
      </c>
      <c r="T12" s="296">
        <f>タイムスケジュール!G23</f>
        <v>0</v>
      </c>
      <c r="U12" s="580"/>
      <c r="V12" s="580"/>
      <c r="W12" s="582"/>
      <c r="X12" s="80"/>
      <c r="Y12" s="476"/>
      <c r="Z12" s="488"/>
      <c r="AA12" s="475"/>
      <c r="AB12" s="475"/>
      <c r="AC12" s="490"/>
      <c r="AD12" s="492"/>
      <c r="AE12" s="494"/>
      <c r="AF12" s="452"/>
      <c r="AG12" s="452"/>
      <c r="AH12" s="457"/>
      <c r="AI12" s="77"/>
      <c r="AJ12" s="459"/>
      <c r="AK12" s="29"/>
      <c r="AM12" s="84"/>
      <c r="AO12" s="29"/>
      <c r="AQ12" s="187"/>
    </row>
    <row r="13" spans="1:47" s="34" customFormat="1" ht="23.25" customHeight="1" x14ac:dyDescent="0.15">
      <c r="A13" s="570" t="s">
        <v>128</v>
      </c>
      <c r="B13" s="294" t="str">
        <f>VLOOKUP(A13,予選組合せ!$T$6:$U$44,2,FALSE)</f>
        <v>FUJIミラクルソゲキッズ</v>
      </c>
      <c r="C13" s="462" t="str">
        <f>IF(C14+E14=0,"",IF(C14=E14,"△",IF(C14&gt;E14,"○","×")))</f>
        <v/>
      </c>
      <c r="D13" s="463"/>
      <c r="E13" s="463"/>
      <c r="F13" s="498" t="str">
        <f>IF(F14+H14=0,"",IF(F14=H14,"△",IF(F14&gt;H14,"○","×")))</f>
        <v/>
      </c>
      <c r="G13" s="463"/>
      <c r="H13" s="464"/>
      <c r="I13" s="557"/>
      <c r="J13" s="557"/>
      <c r="K13" s="557"/>
      <c r="L13" s="498" t="str">
        <f>IF(L14+N14=0,"",IF(L14=N14,"△",IF(L14&gt;N14,"○","×")))</f>
        <v/>
      </c>
      <c r="M13" s="463"/>
      <c r="N13" s="464"/>
      <c r="O13" s="466"/>
      <c r="P13" s="466"/>
      <c r="Q13" s="466"/>
      <c r="R13" s="565"/>
      <c r="S13" s="557"/>
      <c r="T13" s="566"/>
      <c r="U13" s="463" t="str">
        <f>IF(U14+W14=0,"",IF(U14=W14,"△",IF(U14&gt;W14,"○","×")))</f>
        <v/>
      </c>
      <c r="V13" s="463"/>
      <c r="W13" s="500"/>
      <c r="X13" s="80"/>
      <c r="Y13" s="476">
        <f>COUNTIF(C13:T14,"○")</f>
        <v>0</v>
      </c>
      <c r="Z13" s="488" t="s">
        <v>22</v>
      </c>
      <c r="AA13" s="475">
        <f>COUNTIF(C13:T14,"△")</f>
        <v>0</v>
      </c>
      <c r="AB13" s="475" t="s">
        <v>16</v>
      </c>
      <c r="AC13" s="490">
        <f>COUNTIF(C13:T14,"×")</f>
        <v>0</v>
      </c>
      <c r="AD13" s="492">
        <f>Y13*2+AA13*1</f>
        <v>0</v>
      </c>
      <c r="AE13" s="501">
        <f>C14+F14+L14+R14+U14</f>
        <v>0</v>
      </c>
      <c r="AF13" s="495" t="s">
        <v>22</v>
      </c>
      <c r="AG13" s="495">
        <f>E14+H14+N14+T14+W14</f>
        <v>0</v>
      </c>
      <c r="AH13" s="457" t="str">
        <f>IF($AJ$5+$AJ$7+$AJ$9+$AJ$11+$AJ$13+$AJ$15+$AJ$17=0,"",RANK(AJ13,$AJ$5:$AJ$18))</f>
        <v/>
      </c>
      <c r="AI13" s="77"/>
      <c r="AJ13" s="459">
        <f>AD13*10000+AE13*100-AG13*10</f>
        <v>0</v>
      </c>
      <c r="AK13" s="29"/>
      <c r="AM13" s="84"/>
      <c r="AO13" s="29"/>
      <c r="AQ13" s="187"/>
    </row>
    <row r="14" spans="1:47" s="34" customFormat="1" ht="23.25" customHeight="1" x14ac:dyDescent="0.15">
      <c r="A14" s="554"/>
      <c r="B14" s="202"/>
      <c r="C14" s="359">
        <f>Q6</f>
        <v>0</v>
      </c>
      <c r="D14" s="136" t="s">
        <v>70</v>
      </c>
      <c r="E14" s="357">
        <f>O6</f>
        <v>0</v>
      </c>
      <c r="F14" s="356">
        <f>Q8</f>
        <v>0</v>
      </c>
      <c r="G14" s="136" t="s">
        <v>22</v>
      </c>
      <c r="H14" s="360">
        <f>O8</f>
        <v>0</v>
      </c>
      <c r="I14" s="557"/>
      <c r="J14" s="557"/>
      <c r="K14" s="557"/>
      <c r="L14" s="356">
        <f>Q12</f>
        <v>0</v>
      </c>
      <c r="M14" s="136" t="s">
        <v>70</v>
      </c>
      <c r="N14" s="360">
        <f>O12</f>
        <v>0</v>
      </c>
      <c r="O14" s="466"/>
      <c r="P14" s="466"/>
      <c r="Q14" s="466"/>
      <c r="R14" s="565"/>
      <c r="S14" s="557"/>
      <c r="T14" s="566"/>
      <c r="U14" s="80">
        <f>タイムスケジュール!S7</f>
        <v>0</v>
      </c>
      <c r="V14" s="197" t="s">
        <v>22</v>
      </c>
      <c r="W14" s="213">
        <f>タイムスケジュール!U7</f>
        <v>0</v>
      </c>
      <c r="X14" s="80"/>
      <c r="Y14" s="476"/>
      <c r="Z14" s="488"/>
      <c r="AA14" s="475"/>
      <c r="AB14" s="475"/>
      <c r="AC14" s="490"/>
      <c r="AD14" s="492"/>
      <c r="AE14" s="494"/>
      <c r="AF14" s="452"/>
      <c r="AG14" s="452"/>
      <c r="AH14" s="457"/>
      <c r="AI14" s="77"/>
      <c r="AJ14" s="459"/>
      <c r="AK14" s="29"/>
      <c r="AM14" s="84"/>
      <c r="AO14" s="29"/>
      <c r="AQ14" s="187"/>
    </row>
    <row r="15" spans="1:47" s="34" customFormat="1" ht="23.25" customHeight="1" x14ac:dyDescent="0.15">
      <c r="A15" s="561" t="s">
        <v>130</v>
      </c>
      <c r="B15" s="237" t="str">
        <f>VLOOKUP(A15,予選組合せ!$T$6:$U$44,2,FALSE)</f>
        <v>ちゃっきり一番kids</v>
      </c>
      <c r="C15" s="496" t="str">
        <f>IF(C16+E16=0,"",IF(C16=E16,"△",IF(C16&gt;E16,"○","×")))</f>
        <v/>
      </c>
      <c r="D15" s="497"/>
      <c r="E15" s="497"/>
      <c r="F15" s="587"/>
      <c r="G15" s="578"/>
      <c r="H15" s="588"/>
      <c r="I15" s="497" t="str">
        <f>IF(I16+K16=0,"",IF(I16=K16,"△",IF(I16&gt;K16,"○","×")))</f>
        <v/>
      </c>
      <c r="J15" s="497"/>
      <c r="K15" s="497"/>
      <c r="L15" s="471" t="str">
        <f>IF(L16+N16=0,"",IF(L16=N16,"△",IF(L16&gt;N16,"○","×")))</f>
        <v/>
      </c>
      <c r="M15" s="497"/>
      <c r="N15" s="472"/>
      <c r="O15" s="578"/>
      <c r="P15" s="578"/>
      <c r="Q15" s="578"/>
      <c r="R15" s="465"/>
      <c r="S15" s="517"/>
      <c r="T15" s="467"/>
      <c r="U15" s="497" t="str">
        <f>IF(U16+W16=0,"",IF(U16=W16,"△",IF(U16&gt;W16,"○","×")))</f>
        <v/>
      </c>
      <c r="V15" s="497"/>
      <c r="W15" s="473"/>
      <c r="X15" s="80"/>
      <c r="Y15" s="476">
        <f>COUNTIF(C15:T16,"○")</f>
        <v>0</v>
      </c>
      <c r="Z15" s="488" t="s">
        <v>22</v>
      </c>
      <c r="AA15" s="475">
        <f>COUNTIF(C15:T16,"△")</f>
        <v>0</v>
      </c>
      <c r="AB15" s="475" t="s">
        <v>16</v>
      </c>
      <c r="AC15" s="490">
        <f>COUNTIF(C15:T16,"×")</f>
        <v>0</v>
      </c>
      <c r="AD15" s="492">
        <f>Y15*2+AA15*1</f>
        <v>0</v>
      </c>
      <c r="AE15" s="549">
        <f>C16+F16+L16+O16+U16</f>
        <v>0</v>
      </c>
      <c r="AF15" s="546" t="s">
        <v>22</v>
      </c>
      <c r="AG15" s="546">
        <f>E16+H16+N16+Q16+W16</f>
        <v>0</v>
      </c>
      <c r="AH15" s="457" t="str">
        <f>IF($AJ$5+$AJ$7+$AJ$9+$AJ$11+$AJ$13+$AJ$15+$AJ$17=0,"",RANK(AJ15,$AJ$5:$AJ$18))</f>
        <v/>
      </c>
      <c r="AI15" s="77"/>
      <c r="AJ15" s="459">
        <f>AD15*10000+AE15*100-AG15*10</f>
        <v>0</v>
      </c>
      <c r="AK15" s="29"/>
      <c r="AM15" s="84"/>
      <c r="AO15" s="29"/>
      <c r="AQ15" s="187"/>
    </row>
    <row r="16" spans="1:47" s="34" customFormat="1" ht="23.25" customHeight="1" x14ac:dyDescent="0.15">
      <c r="A16" s="561"/>
      <c r="B16" s="299"/>
      <c r="C16" s="295">
        <f>T6</f>
        <v>0</v>
      </c>
      <c r="D16" s="210" t="s">
        <v>70</v>
      </c>
      <c r="E16" s="361">
        <f>R6</f>
        <v>0</v>
      </c>
      <c r="F16" s="589"/>
      <c r="G16" s="580"/>
      <c r="H16" s="590"/>
      <c r="I16" s="361">
        <f>T10</f>
        <v>0</v>
      </c>
      <c r="J16" s="210" t="s">
        <v>22</v>
      </c>
      <c r="K16" s="361">
        <f>R10</f>
        <v>0</v>
      </c>
      <c r="L16" s="209">
        <f>T12</f>
        <v>0</v>
      </c>
      <c r="M16" s="210" t="s">
        <v>70</v>
      </c>
      <c r="N16" s="296">
        <f>R12</f>
        <v>0</v>
      </c>
      <c r="O16" s="580"/>
      <c r="P16" s="580"/>
      <c r="Q16" s="580"/>
      <c r="R16" s="468"/>
      <c r="S16" s="469"/>
      <c r="T16" s="470"/>
      <c r="U16" s="361">
        <f>タイムスケジュール!E18</f>
        <v>0</v>
      </c>
      <c r="V16" s="210" t="s">
        <v>22</v>
      </c>
      <c r="W16" s="211">
        <f>タイムスケジュール!G18</f>
        <v>0</v>
      </c>
      <c r="X16" s="213"/>
      <c r="Y16" s="476"/>
      <c r="Z16" s="488"/>
      <c r="AA16" s="475"/>
      <c r="AB16" s="475"/>
      <c r="AC16" s="490"/>
      <c r="AD16" s="492"/>
      <c r="AE16" s="585"/>
      <c r="AF16" s="586"/>
      <c r="AG16" s="586"/>
      <c r="AH16" s="457"/>
      <c r="AI16" s="77"/>
      <c r="AJ16" s="459"/>
      <c r="AK16" s="29"/>
      <c r="AM16" s="84"/>
      <c r="AO16" s="29"/>
      <c r="AQ16" s="187"/>
    </row>
    <row r="17" spans="1:43" s="34" customFormat="1" ht="23.25" customHeight="1" x14ac:dyDescent="0.15">
      <c r="A17" s="554" t="s">
        <v>132</v>
      </c>
      <c r="B17" s="294" t="str">
        <f>VLOOKUP(A17,予選組合せ!$T$6:$U$44,2,FALSE)</f>
        <v>社会保険パピィB</v>
      </c>
      <c r="C17" s="556"/>
      <c r="D17" s="557"/>
      <c r="E17" s="557"/>
      <c r="F17" s="498" t="str">
        <f>IF(F18+H18=0,"",IF(F18=H18,"△",IF(F18&gt;H18,"○","×")))</f>
        <v/>
      </c>
      <c r="G17" s="463"/>
      <c r="H17" s="464"/>
      <c r="I17" s="463" t="str">
        <f>IF(I18+K18=0,"",IF(I18=K18,"△",IF(I18&gt;K18,"○","×")))</f>
        <v/>
      </c>
      <c r="J17" s="463"/>
      <c r="K17" s="463"/>
      <c r="L17" s="565"/>
      <c r="M17" s="557"/>
      <c r="N17" s="566"/>
      <c r="O17" s="463" t="str">
        <f>IF(O18+Q18=0,"",IF(O18=Q18,"△",IF(O18&gt;Q18,"○","×")))</f>
        <v/>
      </c>
      <c r="P17" s="463"/>
      <c r="Q17" s="463"/>
      <c r="R17" s="498" t="str">
        <f>IF(R18+T18=0,"",IF(R18=T18,"△",IF(R18&gt;T18,"○","×")))</f>
        <v/>
      </c>
      <c r="S17" s="463"/>
      <c r="T17" s="464"/>
      <c r="U17" s="466"/>
      <c r="V17" s="466"/>
      <c r="W17" s="540"/>
      <c r="X17" s="80"/>
      <c r="Y17" s="494">
        <f>COUNTIF(C17:T18,"○")</f>
        <v>0</v>
      </c>
      <c r="Z17" s="593" t="s">
        <v>22</v>
      </c>
      <c r="AA17" s="452">
        <f>COUNTIF(C17:T18,"△")</f>
        <v>0</v>
      </c>
      <c r="AB17" s="452" t="s">
        <v>16</v>
      </c>
      <c r="AC17" s="545">
        <f>COUNTIF(C17:T18,"×")</f>
        <v>0</v>
      </c>
      <c r="AD17" s="548">
        <f>Y17*2+AA17*1</f>
        <v>0</v>
      </c>
      <c r="AE17" s="549">
        <f>C18+F18+I18+O18+R18</f>
        <v>0</v>
      </c>
      <c r="AF17" s="546" t="s">
        <v>22</v>
      </c>
      <c r="AG17" s="546">
        <f>E18+H18+K18+Q18+T18</f>
        <v>0</v>
      </c>
      <c r="AH17" s="457" t="str">
        <f>IF($AJ$5+$AJ$7+$AJ$9+$AJ$11+$AJ$13+$AJ$15+$AJ$17=0,"",RANK(AJ17,$AJ$5:$AJ$18))</f>
        <v/>
      </c>
      <c r="AI17" s="77"/>
      <c r="AJ17" s="459">
        <f>AD17*10000+AE17*100-AG17*10</f>
        <v>0</v>
      </c>
      <c r="AK17" s="29"/>
      <c r="AM17" s="84"/>
      <c r="AO17" s="29"/>
      <c r="AQ17" s="187"/>
    </row>
    <row r="18" spans="1:43" s="34" customFormat="1" ht="23.25" customHeight="1" thickBot="1" x14ac:dyDescent="0.2">
      <c r="A18" s="555"/>
      <c r="B18" s="204"/>
      <c r="C18" s="558"/>
      <c r="D18" s="559"/>
      <c r="E18" s="559"/>
      <c r="F18" s="207">
        <f>W8</f>
        <v>0</v>
      </c>
      <c r="G18" s="205" t="s">
        <v>22</v>
      </c>
      <c r="H18" s="208">
        <f>U8</f>
        <v>0</v>
      </c>
      <c r="I18" s="206">
        <f>W10</f>
        <v>0</v>
      </c>
      <c r="J18" s="205" t="s">
        <v>22</v>
      </c>
      <c r="K18" s="206">
        <f>U10</f>
        <v>0</v>
      </c>
      <c r="L18" s="591"/>
      <c r="M18" s="559"/>
      <c r="N18" s="592"/>
      <c r="O18" s="206">
        <f>W14</f>
        <v>0</v>
      </c>
      <c r="P18" s="205" t="s">
        <v>22</v>
      </c>
      <c r="Q18" s="206">
        <f>U14</f>
        <v>0</v>
      </c>
      <c r="R18" s="207">
        <f>W16</f>
        <v>0</v>
      </c>
      <c r="S18" s="205" t="s">
        <v>22</v>
      </c>
      <c r="T18" s="208">
        <f>U16</f>
        <v>0</v>
      </c>
      <c r="U18" s="505"/>
      <c r="V18" s="505"/>
      <c r="W18" s="506"/>
      <c r="X18" s="80"/>
      <c r="Y18" s="507"/>
      <c r="Z18" s="508"/>
      <c r="AA18" s="511"/>
      <c r="AB18" s="511"/>
      <c r="AC18" s="512"/>
      <c r="AD18" s="513"/>
      <c r="AE18" s="550"/>
      <c r="AF18" s="547"/>
      <c r="AG18" s="547"/>
      <c r="AH18" s="510"/>
      <c r="AI18" s="77"/>
      <c r="AJ18" s="459"/>
      <c r="AK18" s="29"/>
      <c r="AM18" s="84"/>
      <c r="AO18" s="29"/>
      <c r="AQ18" s="187"/>
    </row>
    <row r="19" spans="1:43" x14ac:dyDescent="0.15">
      <c r="AJ19" s="32">
        <f>SUM(AJ5:AJ18)</f>
        <v>0</v>
      </c>
    </row>
  </sheetData>
  <mergeCells count="144">
    <mergeCell ref="L15:N15"/>
    <mergeCell ref="R15:T16"/>
    <mergeCell ref="AH15:AH16"/>
    <mergeCell ref="F15:H16"/>
    <mergeCell ref="R7:T8"/>
    <mergeCell ref="U4:W4"/>
    <mergeCell ref="Z15:Z16"/>
    <mergeCell ref="U13:W13"/>
    <mergeCell ref="U17:W18"/>
    <mergeCell ref="O9:Q10"/>
    <mergeCell ref="I13:K14"/>
    <mergeCell ref="U7:W7"/>
    <mergeCell ref="U9:W9"/>
    <mergeCell ref="L4:N4"/>
    <mergeCell ref="O4:Q4"/>
    <mergeCell ref="L17:N18"/>
    <mergeCell ref="Z17:Z18"/>
    <mergeCell ref="Y15:Y16"/>
    <mergeCell ref="O7:Q7"/>
    <mergeCell ref="R9:T9"/>
    <mergeCell ref="I7:K8"/>
    <mergeCell ref="O15:Q16"/>
    <mergeCell ref="R13:T14"/>
    <mergeCell ref="I15:K15"/>
    <mergeCell ref="O11:Q11"/>
    <mergeCell ref="R11:T11"/>
    <mergeCell ref="Y11:Y12"/>
    <mergeCell ref="A1:AC1"/>
    <mergeCell ref="U15:W15"/>
    <mergeCell ref="C11:E12"/>
    <mergeCell ref="U11:W12"/>
    <mergeCell ref="U5:W6"/>
    <mergeCell ref="AJ15:AJ16"/>
    <mergeCell ref="AD15:AD16"/>
    <mergeCell ref="AE15:AE16"/>
    <mergeCell ref="AF15:AF16"/>
    <mergeCell ref="AG15:AG16"/>
    <mergeCell ref="AB15:AB16"/>
    <mergeCell ref="AC15:AC16"/>
    <mergeCell ref="AA15:AA16"/>
    <mergeCell ref="AH13:AH14"/>
    <mergeCell ref="AG13:AG14"/>
    <mergeCell ref="Z13:Z14"/>
    <mergeCell ref="AA13:AA14"/>
    <mergeCell ref="AB13:AB14"/>
    <mergeCell ref="AJ13:AJ14"/>
    <mergeCell ref="A15:A16"/>
    <mergeCell ref="C15:E15"/>
    <mergeCell ref="AC9:AC10"/>
    <mergeCell ref="F9:H10"/>
    <mergeCell ref="L5:N6"/>
    <mergeCell ref="AC5:AC6"/>
    <mergeCell ref="AH11:AH12"/>
    <mergeCell ref="AJ11:AJ12"/>
    <mergeCell ref="A13:A14"/>
    <mergeCell ref="C13:E13"/>
    <mergeCell ref="L13:N13"/>
    <mergeCell ref="O13:Q14"/>
    <mergeCell ref="Y13:Y14"/>
    <mergeCell ref="AD11:AD12"/>
    <mergeCell ref="AE11:AE12"/>
    <mergeCell ref="AF11:AF12"/>
    <mergeCell ref="AG11:AG12"/>
    <mergeCell ref="Z11:Z12"/>
    <mergeCell ref="AA11:AA12"/>
    <mergeCell ref="AB11:AB12"/>
    <mergeCell ref="AC11:AC12"/>
    <mergeCell ref="F13:H13"/>
    <mergeCell ref="A11:A12"/>
    <mergeCell ref="F11:H11"/>
    <mergeCell ref="I11:K11"/>
    <mergeCell ref="L11:N12"/>
    <mergeCell ref="AJ7:AJ8"/>
    <mergeCell ref="A9:A10"/>
    <mergeCell ref="C9:E9"/>
    <mergeCell ref="I9:K10"/>
    <mergeCell ref="L9:N9"/>
    <mergeCell ref="Y9:Y10"/>
    <mergeCell ref="Y7:Y8"/>
    <mergeCell ref="AD7:AD8"/>
    <mergeCell ref="AE7:AE8"/>
    <mergeCell ref="AE9:AE10"/>
    <mergeCell ref="AG7:AG8"/>
    <mergeCell ref="Z7:Z8"/>
    <mergeCell ref="AA7:AA8"/>
    <mergeCell ref="AB7:AB8"/>
    <mergeCell ref="AC7:AC8"/>
    <mergeCell ref="AH7:AH8"/>
    <mergeCell ref="AH9:AH10"/>
    <mergeCell ref="AJ9:AJ10"/>
    <mergeCell ref="AG9:AG10"/>
    <mergeCell ref="AD9:AD10"/>
    <mergeCell ref="AF9:AF10"/>
    <mergeCell ref="Z9:Z10"/>
    <mergeCell ref="AA9:AA10"/>
    <mergeCell ref="AB9:AB10"/>
    <mergeCell ref="AD1:AH1"/>
    <mergeCell ref="A17:A18"/>
    <mergeCell ref="C17:E18"/>
    <mergeCell ref="F17:H17"/>
    <mergeCell ref="I17:K17"/>
    <mergeCell ref="O17:Q17"/>
    <mergeCell ref="R17:T17"/>
    <mergeCell ref="Y17:Y18"/>
    <mergeCell ref="F5:H5"/>
    <mergeCell ref="A4:B4"/>
    <mergeCell ref="C4:E4"/>
    <mergeCell ref="F4:H4"/>
    <mergeCell ref="I4:K4"/>
    <mergeCell ref="AH5:AH6"/>
    <mergeCell ref="A7:A8"/>
    <mergeCell ref="C7:E7"/>
    <mergeCell ref="F7:H8"/>
    <mergeCell ref="L7:N7"/>
    <mergeCell ref="A5:A6"/>
    <mergeCell ref="C5:E6"/>
    <mergeCell ref="I5:K5"/>
    <mergeCell ref="AF7:AF8"/>
    <mergeCell ref="AA5:AA6"/>
    <mergeCell ref="O5:Q5"/>
    <mergeCell ref="AJ17:AJ18"/>
    <mergeCell ref="R4:T4"/>
    <mergeCell ref="AE4:AG4"/>
    <mergeCell ref="AD5:AD6"/>
    <mergeCell ref="AE5:AE6"/>
    <mergeCell ref="AF5:AF6"/>
    <mergeCell ref="AG5:AG6"/>
    <mergeCell ref="AA17:AA18"/>
    <mergeCell ref="AB17:AB18"/>
    <mergeCell ref="AC17:AC18"/>
    <mergeCell ref="AG17:AG18"/>
    <mergeCell ref="AH17:AH18"/>
    <mergeCell ref="AD17:AD18"/>
    <mergeCell ref="AE17:AE18"/>
    <mergeCell ref="AF17:AF18"/>
    <mergeCell ref="AB5:AB6"/>
    <mergeCell ref="Z5:Z6"/>
    <mergeCell ref="AJ5:AJ6"/>
    <mergeCell ref="R5:T5"/>
    <mergeCell ref="Y5:Y6"/>
    <mergeCell ref="AD13:AD14"/>
    <mergeCell ref="AE13:AE14"/>
    <mergeCell ref="AF13:AF14"/>
    <mergeCell ref="AC13:AC14"/>
  </mergeCells>
  <phoneticPr fontId="2"/>
  <printOptions horizontalCentered="1"/>
  <pageMargins left="0.7" right="0.7" top="0.75" bottom="0.75" header="0.3" footer="0.3"/>
  <pageSetup paperSize="9" scale="94" orientation="landscape" horizontalDpi="4294967294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CA54"/>
  <sheetViews>
    <sheetView showGridLines="0" view="pageBreakPreview" zoomScale="50" zoomScaleNormal="100" zoomScaleSheetLayoutView="52" workbookViewId="0">
      <pane ySplit="2" topLeftCell="A3" activePane="bottomLeft" state="frozenSplit"/>
      <selection activeCell="BB31" sqref="BB31:BC31"/>
      <selection pane="bottomLeft" activeCell="BB31" sqref="BB31:BC31"/>
    </sheetView>
  </sheetViews>
  <sheetFormatPr defaultRowHeight="13.5" x14ac:dyDescent="0.15"/>
  <cols>
    <col min="1" max="1" width="2.625" style="40" customWidth="1"/>
    <col min="2" max="3" width="5.25" style="39" customWidth="1"/>
    <col min="4" max="5" width="1.5" style="39" customWidth="1"/>
    <col min="6" max="7" width="5.25" style="39" customWidth="1"/>
    <col min="8" max="9" width="1.5" style="39" customWidth="1"/>
    <col min="10" max="11" width="5.25" style="38" customWidth="1"/>
    <col min="12" max="13" width="1.5" style="38" customWidth="1"/>
    <col min="14" max="15" width="5.25" style="38" customWidth="1"/>
    <col min="16" max="17" width="1.5" style="38" customWidth="1"/>
    <col min="18" max="19" width="5.25" style="38" customWidth="1"/>
    <col min="20" max="21" width="1.5" style="38" customWidth="1"/>
    <col min="22" max="23" width="5.25" style="38" customWidth="1"/>
    <col min="24" max="25" width="1.5" style="38" customWidth="1"/>
    <col min="26" max="27" width="5.25" style="38" customWidth="1"/>
    <col min="28" max="29" width="1.5" style="38" customWidth="1"/>
    <col min="30" max="31" width="5.25" style="38" customWidth="1"/>
    <col min="32" max="33" width="1.5" style="38" customWidth="1"/>
    <col min="34" max="35" width="5.25" style="38" customWidth="1"/>
    <col min="36" max="37" width="1.5" style="38" customWidth="1"/>
    <col min="38" max="39" width="5.25" style="38" customWidth="1"/>
    <col min="40" max="41" width="1.5" style="38" customWidth="1"/>
    <col min="42" max="43" width="5.25" style="38" customWidth="1"/>
    <col min="44" max="45" width="1.5" style="38" customWidth="1"/>
    <col min="46" max="47" width="5.25" style="38" customWidth="1"/>
    <col min="48" max="49" width="1.5" style="38" customWidth="1"/>
    <col min="50" max="51" width="5.25" style="38" customWidth="1"/>
    <col min="52" max="53" width="1.5" style="38" customWidth="1"/>
    <col min="54" max="55" width="5.25" style="38" customWidth="1"/>
    <col min="56" max="57" width="1.5" style="38" customWidth="1"/>
    <col min="58" max="59" width="5.25" style="38" customWidth="1"/>
    <col min="60" max="61" width="1.5" style="38" customWidth="1"/>
    <col min="62" max="63" width="5.25" style="38" customWidth="1"/>
    <col min="64" max="65" width="2.625" style="38" customWidth="1"/>
    <col min="66" max="67" width="5.25" style="38" customWidth="1"/>
    <col min="68" max="69" width="2.625" style="38" customWidth="1"/>
    <col min="70" max="71" width="5.25" style="38" customWidth="1"/>
    <col min="72" max="72" width="3.75" style="38" customWidth="1"/>
    <col min="73" max="16384" width="9" style="38"/>
  </cols>
  <sheetData>
    <row r="1" spans="1:79" ht="39" customHeight="1" x14ac:dyDescent="0.25">
      <c r="AX1" s="617"/>
      <c r="AY1" s="617"/>
      <c r="AZ1" s="617"/>
      <c r="BA1" s="41"/>
      <c r="BB1" s="41"/>
      <c r="BE1" s="41"/>
      <c r="BF1" s="41"/>
      <c r="BI1" s="41"/>
      <c r="BJ1" s="41"/>
    </row>
    <row r="2" spans="1:79" ht="42" customHeight="1" thickBot="1" x14ac:dyDescent="0.2">
      <c r="B2" s="42" t="str">
        <f>予選組合せ!B2</f>
        <v>ＮＴＴ　docomoCUP・第２１回静岡県ドッジボール選手権</v>
      </c>
      <c r="D2" s="43"/>
      <c r="E2" s="43"/>
      <c r="H2" s="43"/>
      <c r="I2" s="43"/>
      <c r="J2" s="43"/>
      <c r="K2" s="43"/>
      <c r="L2" s="43"/>
      <c r="M2" s="43"/>
      <c r="N2" s="43"/>
      <c r="O2" s="43"/>
      <c r="P2" s="43"/>
      <c r="Q2" s="43"/>
      <c r="T2" s="43"/>
      <c r="U2" s="43"/>
      <c r="V2" s="44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N2" s="43"/>
      <c r="AO2" s="43"/>
      <c r="AP2" s="44"/>
      <c r="AQ2" s="43"/>
      <c r="AR2" s="43"/>
      <c r="AS2" s="43"/>
      <c r="AT2" s="43"/>
      <c r="AU2" s="43"/>
      <c r="AV2" s="43"/>
      <c r="AX2" s="600"/>
      <c r="AY2" s="600"/>
      <c r="AZ2" s="600"/>
      <c r="BA2" s="600"/>
      <c r="BB2" s="600"/>
      <c r="BC2" s="600"/>
      <c r="BD2" s="600"/>
      <c r="BE2" s="600"/>
      <c r="BF2" s="600"/>
      <c r="BG2" s="600"/>
      <c r="BH2" s="600"/>
      <c r="BI2" s="600"/>
      <c r="BJ2" s="600"/>
      <c r="BK2" s="600"/>
      <c r="BL2" s="600"/>
      <c r="BM2" s="600"/>
      <c r="BN2" s="600"/>
      <c r="BO2" s="600"/>
      <c r="BP2" s="600"/>
      <c r="BQ2" s="600"/>
      <c r="BR2" s="600"/>
      <c r="BS2" s="600"/>
      <c r="BV2" s="597" t="str">
        <f>タイムスケジュール!K40</f>
        <v>A11勝</v>
      </c>
      <c r="BW2" s="597"/>
      <c r="BX2" s="597"/>
      <c r="BY2" s="597" t="str">
        <f>タイムスケジュール!P40</f>
        <v>C11勝</v>
      </c>
      <c r="BZ2" s="597"/>
      <c r="CA2" s="597"/>
    </row>
    <row r="3" spans="1:79" ht="48" customHeight="1" thickBot="1" x14ac:dyDescent="0.35">
      <c r="B3" s="198" t="s">
        <v>58</v>
      </c>
      <c r="D3" s="43"/>
      <c r="E3" s="43"/>
      <c r="F3" s="198"/>
      <c r="H3" s="43"/>
      <c r="I3" s="43"/>
      <c r="J3" s="43"/>
      <c r="K3" s="43"/>
      <c r="L3" s="43"/>
      <c r="M3" s="43"/>
      <c r="N3" s="43"/>
      <c r="O3" s="43"/>
      <c r="P3" s="43"/>
      <c r="Q3" s="43"/>
      <c r="S3" s="44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M3" s="44"/>
      <c r="AN3" s="43"/>
      <c r="AO3" s="43"/>
      <c r="AP3" s="43"/>
      <c r="AQ3" s="43"/>
      <c r="AR3" s="43"/>
      <c r="AS3" s="43"/>
      <c r="AT3" s="232"/>
      <c r="AU3" s="232"/>
      <c r="AV3" s="232"/>
      <c r="AW3" s="232"/>
      <c r="AX3" s="233"/>
      <c r="AY3" s="601" t="s">
        <v>161</v>
      </c>
      <c r="AZ3" s="602"/>
      <c r="BA3" s="602"/>
      <c r="BB3" s="603"/>
      <c r="BC3" s="601" t="str">
        <f>IF(BW6+BZ6=0,"",IF(BW6&gt;BZ6,BV2,BY2))</f>
        <v/>
      </c>
      <c r="BD3" s="602"/>
      <c r="BE3" s="602"/>
      <c r="BF3" s="602"/>
      <c r="BG3" s="602"/>
      <c r="BH3" s="602"/>
      <c r="BI3" s="602"/>
      <c r="BJ3" s="602"/>
      <c r="BK3" s="602"/>
      <c r="BL3" s="602"/>
      <c r="BM3" s="602"/>
      <c r="BN3" s="602"/>
      <c r="BO3" s="603"/>
      <c r="BW3" s="178" t="str">
        <f>IF(BX3&gt;BY3,"○","")</f>
        <v/>
      </c>
      <c r="BX3" s="178">
        <f>AD8</f>
        <v>0</v>
      </c>
      <c r="BY3" s="178">
        <f>AI8</f>
        <v>0</v>
      </c>
      <c r="BZ3" s="178" t="str">
        <f>IF(BX3&lt;BY3,"○","")</f>
        <v/>
      </c>
    </row>
    <row r="4" spans="1:79" ht="54" customHeight="1" thickBot="1" x14ac:dyDescent="0.2">
      <c r="A4" s="45"/>
      <c r="C4" s="45"/>
      <c r="D4" s="45"/>
      <c r="E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312">
        <f>AX3</f>
        <v>0</v>
      </c>
      <c r="U4" s="312"/>
      <c r="V4" s="312"/>
      <c r="W4" s="621" t="str">
        <f>BC3</f>
        <v/>
      </c>
      <c r="X4" s="622"/>
      <c r="Y4" s="622"/>
      <c r="Z4" s="622"/>
      <c r="AA4" s="622"/>
      <c r="AB4" s="622"/>
      <c r="AC4" s="622"/>
      <c r="AD4" s="622"/>
      <c r="AE4" s="622"/>
      <c r="AF4" s="622"/>
      <c r="AG4" s="622"/>
      <c r="AH4" s="622"/>
      <c r="AI4" s="622"/>
      <c r="AJ4" s="622"/>
      <c r="AK4" s="622"/>
      <c r="AL4" s="622"/>
      <c r="AM4" s="622"/>
      <c r="AN4" s="622"/>
      <c r="AO4" s="622"/>
      <c r="AP4" s="623"/>
      <c r="AQ4" s="45"/>
      <c r="AR4" s="45"/>
      <c r="AS4" s="45"/>
      <c r="AT4" s="232"/>
      <c r="AU4" s="232"/>
      <c r="AV4" s="232"/>
      <c r="AW4" s="232"/>
      <c r="AX4" s="233"/>
      <c r="AY4" s="607" t="s">
        <v>162</v>
      </c>
      <c r="AZ4" s="608"/>
      <c r="BA4" s="608"/>
      <c r="BB4" s="609"/>
      <c r="BC4" s="601" t="str">
        <f>IF(BW6+BZ6=0,"",IF(BW6&lt;BZ6,BV2,BY2))</f>
        <v/>
      </c>
      <c r="BD4" s="602"/>
      <c r="BE4" s="602"/>
      <c r="BF4" s="602"/>
      <c r="BG4" s="602"/>
      <c r="BH4" s="602"/>
      <c r="BI4" s="602"/>
      <c r="BJ4" s="602"/>
      <c r="BK4" s="602"/>
      <c r="BL4" s="602"/>
      <c r="BM4" s="602"/>
      <c r="BN4" s="602"/>
      <c r="BO4" s="603"/>
      <c r="BW4" s="178" t="str">
        <f>IF(BX4&gt;BY4,"○","")</f>
        <v/>
      </c>
      <c r="BX4" s="178">
        <f t="shared" ref="BX4:BX5" si="0">AD9</f>
        <v>0</v>
      </c>
      <c r="BY4" s="178">
        <f t="shared" ref="BY4:BY5" si="1">AI9</f>
        <v>0</v>
      </c>
      <c r="BZ4" s="178" t="str">
        <f>IF(BX4&lt;BY4,"○","")</f>
        <v/>
      </c>
    </row>
    <row r="5" spans="1:79" ht="37.5" customHeight="1" x14ac:dyDescent="0.15">
      <c r="A5" s="46"/>
      <c r="B5" s="46"/>
      <c r="C5" s="46"/>
      <c r="D5" s="46"/>
      <c r="E5" s="46"/>
      <c r="F5" s="46"/>
      <c r="G5" s="46"/>
      <c r="H5" s="46"/>
      <c r="I5" s="46"/>
      <c r="J5" s="250"/>
      <c r="K5" s="88"/>
      <c r="L5" s="216"/>
      <c r="M5" s="216"/>
      <c r="N5" s="249"/>
      <c r="O5" s="249"/>
      <c r="P5" s="249"/>
      <c r="Q5" s="249"/>
      <c r="R5" s="249"/>
      <c r="S5" s="249"/>
      <c r="T5" s="249"/>
      <c r="U5" s="249"/>
      <c r="V5" s="249"/>
      <c r="W5" s="249"/>
      <c r="X5" s="249"/>
      <c r="Y5" s="249"/>
      <c r="Z5" s="249"/>
      <c r="AA5" s="249"/>
      <c r="AB5" s="249"/>
      <c r="AC5" s="249"/>
      <c r="AD5" s="249"/>
      <c r="AE5" s="249"/>
      <c r="AF5" s="253"/>
      <c r="AG5" s="216"/>
      <c r="AH5" s="249"/>
      <c r="AI5" s="249"/>
      <c r="AJ5" s="249"/>
      <c r="AK5" s="249"/>
      <c r="AL5" s="249"/>
      <c r="AM5" s="249"/>
      <c r="AN5" s="249"/>
      <c r="AO5" s="249"/>
      <c r="AP5" s="249"/>
      <c r="AQ5" s="249"/>
      <c r="AR5" s="249"/>
      <c r="AS5" s="249"/>
      <c r="AT5" s="232"/>
      <c r="AU5" s="232"/>
      <c r="AV5" s="232"/>
      <c r="AW5" s="232"/>
      <c r="AX5" s="233"/>
      <c r="AY5" s="604" t="s">
        <v>163</v>
      </c>
      <c r="AZ5" s="605"/>
      <c r="BA5" s="605"/>
      <c r="BB5" s="606"/>
      <c r="BC5" s="604" t="str">
        <f>IF(N15+S15=0,"",IF(N15&lt;S15,タイムスケジュール!D39,タイムスケジュール!I39))</f>
        <v/>
      </c>
      <c r="BD5" s="605"/>
      <c r="BE5" s="605"/>
      <c r="BF5" s="605"/>
      <c r="BG5" s="605"/>
      <c r="BH5" s="605"/>
      <c r="BI5" s="605"/>
      <c r="BJ5" s="605"/>
      <c r="BK5" s="605"/>
      <c r="BL5" s="605"/>
      <c r="BM5" s="605"/>
      <c r="BN5" s="605"/>
      <c r="BO5" s="606"/>
      <c r="BW5" s="178" t="str">
        <f>IF(BX5&gt;BY5,"○","")</f>
        <v/>
      </c>
      <c r="BX5" s="178">
        <f t="shared" si="0"/>
        <v>0</v>
      </c>
      <c r="BY5" s="178">
        <f t="shared" si="1"/>
        <v>0</v>
      </c>
      <c r="BZ5" s="178" t="str">
        <f>IF(BX5&lt;BY5,"○","")</f>
        <v/>
      </c>
    </row>
    <row r="6" spans="1:79" ht="15.75" customHeight="1" thickBot="1" x14ac:dyDescent="0.2">
      <c r="J6" s="47"/>
      <c r="K6" s="47"/>
      <c r="L6" s="216"/>
      <c r="M6" s="216"/>
      <c r="N6" s="249"/>
      <c r="O6" s="249"/>
      <c r="P6" s="249"/>
      <c r="Q6" s="249"/>
      <c r="R6" s="249"/>
      <c r="S6" s="249"/>
      <c r="T6" s="249"/>
      <c r="U6" s="249"/>
      <c r="V6" s="249"/>
      <c r="W6" s="249"/>
      <c r="X6" s="249"/>
      <c r="Y6" s="249"/>
      <c r="Z6" s="249"/>
      <c r="AA6" s="249"/>
      <c r="AB6" s="249"/>
      <c r="AC6" s="249"/>
      <c r="AD6" s="249"/>
      <c r="AE6" s="249"/>
      <c r="AF6" s="254"/>
      <c r="AG6" s="216"/>
      <c r="AH6" s="249"/>
      <c r="AI6" s="249"/>
      <c r="AJ6" s="249"/>
      <c r="AK6" s="249"/>
      <c r="AL6" s="249"/>
      <c r="AM6" s="249"/>
      <c r="AN6" s="249"/>
      <c r="AO6" s="249"/>
      <c r="AP6" s="249"/>
      <c r="AQ6" s="249"/>
      <c r="AR6" s="249"/>
      <c r="AS6" s="249"/>
      <c r="AT6" s="232"/>
      <c r="AU6" s="232"/>
      <c r="AV6" s="232"/>
      <c r="AW6" s="232"/>
      <c r="AX6" s="233"/>
      <c r="AY6" s="607"/>
      <c r="AZ6" s="608"/>
      <c r="BA6" s="608"/>
      <c r="BB6" s="609"/>
      <c r="BC6" s="610"/>
      <c r="BD6" s="611"/>
      <c r="BE6" s="611"/>
      <c r="BF6" s="611"/>
      <c r="BG6" s="611"/>
      <c r="BH6" s="611"/>
      <c r="BI6" s="611"/>
      <c r="BJ6" s="611"/>
      <c r="BK6" s="611"/>
      <c r="BL6" s="611"/>
      <c r="BM6" s="611"/>
      <c r="BN6" s="611"/>
      <c r="BO6" s="612"/>
      <c r="BW6" s="598">
        <f>COUNTIF(BW3:BW5,"○")</f>
        <v>0</v>
      </c>
      <c r="BX6" s="598"/>
      <c r="BY6" s="598"/>
      <c r="BZ6" s="598">
        <f>COUNTIF(BZ3:BZ5,"○")</f>
        <v>0</v>
      </c>
    </row>
    <row r="7" spans="1:79" ht="15.75" customHeight="1" x14ac:dyDescent="0.2">
      <c r="J7" s="47"/>
      <c r="K7" s="47"/>
      <c r="L7" s="128"/>
      <c r="M7" s="128"/>
      <c r="N7" s="128"/>
      <c r="O7" s="128"/>
      <c r="P7" s="47"/>
      <c r="Q7" s="252"/>
      <c r="R7" s="245"/>
      <c r="S7" s="245"/>
      <c r="T7" s="245"/>
      <c r="U7" s="245"/>
      <c r="V7" s="245"/>
      <c r="W7" s="245"/>
      <c r="X7" s="245"/>
      <c r="Y7" s="245"/>
      <c r="Z7" s="245"/>
      <c r="AA7" s="144"/>
      <c r="AB7" s="144"/>
      <c r="AC7" s="144"/>
      <c r="AD7" s="144"/>
      <c r="AE7" s="630" t="s">
        <v>357</v>
      </c>
      <c r="AF7" s="630"/>
      <c r="AG7" s="630"/>
      <c r="AH7" s="630"/>
      <c r="AI7" s="144"/>
      <c r="AJ7" s="245"/>
      <c r="AK7" s="245"/>
      <c r="AL7" s="245"/>
      <c r="AM7" s="245"/>
      <c r="AN7" s="245"/>
      <c r="AO7" s="245"/>
      <c r="AP7" s="245"/>
      <c r="AQ7" s="245"/>
      <c r="AR7" s="245"/>
      <c r="AS7" s="245"/>
      <c r="AT7" s="309"/>
      <c r="AU7" s="309"/>
      <c r="AV7" s="310"/>
      <c r="AW7" s="232"/>
      <c r="AX7" s="233"/>
      <c r="AY7" s="607"/>
      <c r="AZ7" s="608"/>
      <c r="BA7" s="608"/>
      <c r="BB7" s="609"/>
      <c r="BC7" s="604" t="str">
        <f>IF(AT15+AY15=0,"",IF(AT15&lt;AY15,タイムスケジュール!R39,タイムスケジュール!W39))</f>
        <v/>
      </c>
      <c r="BD7" s="605"/>
      <c r="BE7" s="605"/>
      <c r="BF7" s="605"/>
      <c r="BG7" s="605"/>
      <c r="BH7" s="605"/>
      <c r="BI7" s="605"/>
      <c r="BJ7" s="605"/>
      <c r="BK7" s="605"/>
      <c r="BL7" s="605"/>
      <c r="BM7" s="605"/>
      <c r="BN7" s="605"/>
      <c r="BO7" s="606"/>
      <c r="BW7" s="599"/>
      <c r="BX7" s="599"/>
      <c r="BY7" s="599"/>
      <c r="BZ7" s="599"/>
    </row>
    <row r="8" spans="1:79" ht="18.75" customHeight="1" x14ac:dyDescent="0.2">
      <c r="J8" s="47"/>
      <c r="K8" s="47"/>
      <c r="L8" s="128"/>
      <c r="M8" s="128"/>
      <c r="N8" s="145"/>
      <c r="O8" s="128"/>
      <c r="P8" s="47"/>
      <c r="Q8" s="248"/>
      <c r="R8" s="47"/>
      <c r="S8" s="47"/>
      <c r="T8" s="47"/>
      <c r="U8" s="47"/>
      <c r="V8" s="47"/>
      <c r="W8" s="47"/>
      <c r="X8" s="47"/>
      <c r="Y8" s="47"/>
      <c r="Z8" s="47"/>
      <c r="AA8" s="128"/>
      <c r="AB8" s="47"/>
      <c r="AC8" s="47"/>
      <c r="AD8" s="130">
        <f>タイムスケジュール!L40</f>
        <v>0</v>
      </c>
      <c r="AE8" s="130"/>
      <c r="AF8" s="130"/>
      <c r="AG8" s="130"/>
      <c r="AH8" s="145"/>
      <c r="AI8" s="130">
        <f>タイムスケジュール!N40</f>
        <v>0</v>
      </c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232"/>
      <c r="AU8" s="232"/>
      <c r="AV8" s="311"/>
      <c r="AW8" s="232"/>
      <c r="AX8" s="233"/>
      <c r="AY8" s="607"/>
      <c r="AZ8" s="608"/>
      <c r="BA8" s="608"/>
      <c r="BB8" s="609"/>
      <c r="BC8" s="607"/>
      <c r="BD8" s="608"/>
      <c r="BE8" s="608"/>
      <c r="BF8" s="608"/>
      <c r="BG8" s="608"/>
      <c r="BH8" s="608"/>
      <c r="BI8" s="608"/>
      <c r="BJ8" s="608"/>
      <c r="BK8" s="608"/>
      <c r="BL8" s="608"/>
      <c r="BM8" s="608"/>
      <c r="BN8" s="608"/>
      <c r="BO8" s="609"/>
    </row>
    <row r="9" spans="1:79" ht="18.75" customHeight="1" thickBot="1" x14ac:dyDescent="0.25">
      <c r="A9" s="78"/>
      <c r="B9" s="48"/>
      <c r="C9" s="48"/>
      <c r="D9" s="48"/>
      <c r="E9" s="48"/>
      <c r="F9" s="48"/>
      <c r="G9" s="48"/>
      <c r="H9" s="48"/>
      <c r="I9" s="48"/>
      <c r="J9" s="47"/>
      <c r="K9" s="47"/>
      <c r="L9" s="128"/>
      <c r="M9" s="128"/>
      <c r="N9" s="128"/>
      <c r="O9" s="128"/>
      <c r="P9" s="47"/>
      <c r="Q9" s="248"/>
      <c r="R9" s="47"/>
      <c r="S9" s="47"/>
      <c r="T9" s="47"/>
      <c r="U9" s="47"/>
      <c r="V9" s="47"/>
      <c r="W9" s="47"/>
      <c r="X9" s="47"/>
      <c r="Y9" s="47"/>
      <c r="Z9" s="47"/>
      <c r="AA9" s="128"/>
      <c r="AB9" s="47"/>
      <c r="AC9" s="47"/>
      <c r="AD9" s="130">
        <f>タイムスケジュール!L41</f>
        <v>0</v>
      </c>
      <c r="AE9" s="130"/>
      <c r="AF9" s="130"/>
      <c r="AG9" s="130"/>
      <c r="AH9" s="145"/>
      <c r="AI9" s="130">
        <f>タイムスケジュール!N41</f>
        <v>0</v>
      </c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232"/>
      <c r="AU9" s="232"/>
      <c r="AV9" s="311"/>
      <c r="AW9" s="232"/>
      <c r="AX9" s="233"/>
      <c r="AY9" s="610"/>
      <c r="AZ9" s="611"/>
      <c r="BA9" s="611"/>
      <c r="BB9" s="612"/>
      <c r="BC9" s="610"/>
      <c r="BD9" s="611"/>
      <c r="BE9" s="611"/>
      <c r="BF9" s="611"/>
      <c r="BG9" s="611"/>
      <c r="BH9" s="611"/>
      <c r="BI9" s="611"/>
      <c r="BJ9" s="611"/>
      <c r="BK9" s="611"/>
      <c r="BL9" s="611"/>
      <c r="BM9" s="611"/>
      <c r="BN9" s="611"/>
      <c r="BO9" s="612"/>
    </row>
    <row r="10" spans="1:79" s="49" customFormat="1" ht="18.75" customHeight="1" x14ac:dyDescent="0.2">
      <c r="A10" s="78"/>
      <c r="B10" s="48"/>
      <c r="C10" s="48"/>
      <c r="D10" s="48"/>
      <c r="E10" s="48"/>
      <c r="F10" s="48"/>
      <c r="G10" s="48"/>
      <c r="H10" s="48"/>
      <c r="I10" s="48"/>
      <c r="J10" s="47"/>
      <c r="K10" s="47"/>
      <c r="L10" s="191"/>
      <c r="M10" s="191"/>
      <c r="N10" s="191"/>
      <c r="O10" s="128"/>
      <c r="P10" s="47"/>
      <c r="Q10" s="248"/>
      <c r="R10" s="192"/>
      <c r="S10" s="192"/>
      <c r="T10" s="47"/>
      <c r="U10" s="47"/>
      <c r="V10" s="47"/>
      <c r="W10" s="47"/>
      <c r="X10" s="47"/>
      <c r="Y10" s="47"/>
      <c r="Z10" s="47"/>
      <c r="AA10" s="128"/>
      <c r="AB10" s="47"/>
      <c r="AC10" s="47"/>
      <c r="AD10" s="130">
        <f>タイムスケジュール!L42</f>
        <v>0</v>
      </c>
      <c r="AE10" s="130"/>
      <c r="AF10" s="121"/>
      <c r="AG10" s="121"/>
      <c r="AH10" s="145"/>
      <c r="AI10" s="130">
        <f>タイムスケジュール!N42</f>
        <v>0</v>
      </c>
      <c r="AJ10" s="47"/>
      <c r="AK10" s="47"/>
      <c r="AL10" s="192"/>
      <c r="AM10" s="192"/>
      <c r="AN10" s="47"/>
      <c r="AO10" s="47"/>
      <c r="AP10" s="47"/>
      <c r="AQ10" s="47"/>
      <c r="AR10" s="47"/>
      <c r="AS10" s="47"/>
      <c r="AT10" s="47"/>
      <c r="AU10" s="47"/>
      <c r="AV10" s="133"/>
      <c r="AW10" s="50"/>
    </row>
    <row r="11" spans="1:79" s="49" customFormat="1" ht="17.25" customHeight="1" x14ac:dyDescent="0.2">
      <c r="A11" s="78"/>
      <c r="B11" s="48"/>
      <c r="C11" s="48"/>
      <c r="D11" s="48"/>
      <c r="E11" s="48"/>
      <c r="F11" s="48"/>
      <c r="G11" s="48"/>
      <c r="H11" s="48"/>
      <c r="I11" s="48"/>
      <c r="J11" s="47"/>
      <c r="K11" s="47"/>
      <c r="L11" s="191"/>
      <c r="M11" s="191"/>
      <c r="N11" s="131"/>
      <c r="O11" s="128"/>
      <c r="P11" s="47"/>
      <c r="Q11" s="251"/>
      <c r="R11" s="128"/>
      <c r="S11" s="128"/>
      <c r="T11" s="128"/>
      <c r="U11" s="47"/>
      <c r="V11" s="128"/>
      <c r="W11" s="47"/>
      <c r="X11" s="47"/>
      <c r="Y11" s="47"/>
      <c r="Z11" s="47"/>
      <c r="AA11" s="128"/>
      <c r="AB11" s="47"/>
      <c r="AC11" s="47"/>
      <c r="AD11" s="47"/>
      <c r="AE11" s="128"/>
      <c r="AF11" s="191"/>
      <c r="AG11" s="191"/>
      <c r="AH11" s="131"/>
      <c r="AI11" s="128"/>
      <c r="AJ11" s="47"/>
      <c r="AK11" s="128"/>
      <c r="AL11" s="128"/>
      <c r="AM11" s="128"/>
      <c r="AN11" s="128"/>
      <c r="AO11" s="47"/>
      <c r="AP11" s="128"/>
      <c r="AQ11" s="47"/>
      <c r="AR11" s="47"/>
      <c r="AS11" s="47"/>
      <c r="AT11" s="47"/>
      <c r="AU11" s="47"/>
      <c r="AV11" s="133"/>
      <c r="AW11" s="50"/>
      <c r="AX11" s="50"/>
      <c r="AY11" s="50"/>
    </row>
    <row r="12" spans="1:79" s="49" customFormat="1" ht="17.25" customHeight="1" x14ac:dyDescent="0.2">
      <c r="A12" s="52"/>
      <c r="B12" s="51"/>
      <c r="C12" s="51"/>
      <c r="D12" s="51"/>
      <c r="E12" s="51"/>
      <c r="F12" s="51"/>
      <c r="G12" s="51"/>
      <c r="H12" s="51"/>
      <c r="I12" s="51"/>
      <c r="J12" s="50"/>
      <c r="K12" s="50"/>
      <c r="L12" s="191"/>
      <c r="M12" s="191"/>
      <c r="N12" s="131"/>
      <c r="O12" s="128"/>
      <c r="P12" s="50"/>
      <c r="Q12" s="251"/>
      <c r="R12" s="128"/>
      <c r="S12" s="128"/>
      <c r="T12" s="128"/>
      <c r="U12" s="128"/>
      <c r="V12" s="128"/>
      <c r="W12" s="50"/>
      <c r="X12" s="50"/>
      <c r="Y12" s="50"/>
      <c r="Z12" s="50"/>
      <c r="AA12" s="50"/>
      <c r="AB12" s="50"/>
      <c r="AC12" s="50"/>
      <c r="AD12" s="50"/>
      <c r="AE12" s="50"/>
      <c r="AF12" s="191"/>
      <c r="AG12" s="191"/>
      <c r="AH12" s="131"/>
      <c r="AI12" s="128"/>
      <c r="AJ12" s="50"/>
      <c r="AK12" s="128"/>
      <c r="AL12" s="128"/>
      <c r="AM12" s="128"/>
      <c r="AN12" s="128"/>
      <c r="AO12" s="128"/>
      <c r="AP12" s="128"/>
      <c r="AQ12" s="50"/>
      <c r="AR12" s="50"/>
      <c r="AS12" s="50"/>
      <c r="AT12" s="50"/>
      <c r="AU12" s="50"/>
      <c r="AV12" s="53"/>
      <c r="AW12" s="50"/>
      <c r="AX12" s="50"/>
      <c r="AY12" s="50"/>
    </row>
    <row r="13" spans="1:79" s="49" customFormat="1" ht="17.25" customHeight="1" x14ac:dyDescent="0.2">
      <c r="A13" s="52"/>
      <c r="B13" s="51"/>
      <c r="C13" s="51"/>
      <c r="D13" s="51"/>
      <c r="E13" s="51"/>
      <c r="F13" s="51"/>
      <c r="G13" s="51"/>
      <c r="H13" s="51"/>
      <c r="I13" s="51"/>
      <c r="J13" s="50"/>
      <c r="K13" s="50"/>
      <c r="L13" s="191"/>
      <c r="M13" s="191"/>
      <c r="N13" s="131"/>
      <c r="O13" s="128"/>
      <c r="P13" s="50"/>
      <c r="Q13" s="251"/>
      <c r="R13" s="128"/>
      <c r="S13" s="222"/>
      <c r="T13" s="128"/>
      <c r="U13" s="128"/>
      <c r="V13" s="190"/>
      <c r="W13" s="50"/>
      <c r="X13" s="50"/>
      <c r="Y13" s="50"/>
      <c r="Z13" s="50"/>
      <c r="AA13" s="50"/>
      <c r="AB13" s="50"/>
      <c r="AC13" s="50"/>
      <c r="AD13" s="50"/>
      <c r="AE13" s="50"/>
      <c r="AF13" s="191"/>
      <c r="AG13" s="191"/>
      <c r="AH13" s="131"/>
      <c r="AI13" s="128"/>
      <c r="AJ13" s="50"/>
      <c r="AK13" s="128"/>
      <c r="AL13" s="128"/>
      <c r="AM13" s="222"/>
      <c r="AN13" s="128"/>
      <c r="AO13" s="128"/>
      <c r="AP13" s="190"/>
      <c r="AQ13" s="50"/>
      <c r="AR13" s="308"/>
      <c r="AS13" s="308"/>
      <c r="AT13" s="308"/>
      <c r="AU13" s="308"/>
      <c r="AV13" s="255"/>
      <c r="AW13" s="50"/>
      <c r="AX13" s="50"/>
      <c r="AY13" s="50"/>
    </row>
    <row r="14" spans="1:79" s="49" customFormat="1" ht="17.25" customHeight="1" x14ac:dyDescent="0.2">
      <c r="A14" s="50"/>
      <c r="B14" s="50"/>
      <c r="C14" s="50"/>
      <c r="D14" s="50"/>
      <c r="E14" s="50"/>
      <c r="F14" s="50"/>
      <c r="G14" s="50"/>
      <c r="H14" s="50"/>
      <c r="I14" s="50"/>
      <c r="J14" s="244"/>
      <c r="K14" s="141"/>
      <c r="L14" s="239"/>
      <c r="M14" s="239"/>
      <c r="N14" s="239"/>
      <c r="O14" s="628" t="s">
        <v>355</v>
      </c>
      <c r="P14" s="628"/>
      <c r="Q14" s="628"/>
      <c r="R14" s="628"/>
      <c r="S14" s="246"/>
      <c r="T14" s="144"/>
      <c r="U14" s="144"/>
      <c r="V14" s="247"/>
      <c r="W14" s="141"/>
      <c r="X14" s="143"/>
      <c r="Y14" s="50"/>
      <c r="Z14" s="50"/>
      <c r="AA14" s="50"/>
      <c r="AB14" s="50"/>
      <c r="AC14" s="50"/>
      <c r="AD14" s="50"/>
      <c r="AE14" s="50"/>
      <c r="AF14" s="116"/>
      <c r="AG14" s="116"/>
      <c r="AH14" s="116"/>
      <c r="AI14" s="116"/>
      <c r="AJ14" s="50"/>
      <c r="AK14" s="47"/>
      <c r="AL14" s="47"/>
      <c r="AM14" s="222"/>
      <c r="AN14" s="139"/>
      <c r="AO14" s="144"/>
      <c r="AP14" s="247"/>
      <c r="AQ14" s="239"/>
      <c r="AR14" s="239"/>
      <c r="AS14" s="116"/>
      <c r="AT14" s="239"/>
      <c r="AU14" s="628" t="s">
        <v>356</v>
      </c>
      <c r="AV14" s="628"/>
      <c r="AW14" s="628"/>
      <c r="AX14" s="628"/>
      <c r="AY14" s="141"/>
      <c r="AZ14" s="141"/>
      <c r="BA14" s="141"/>
      <c r="BB14" s="141"/>
      <c r="BC14" s="141"/>
      <c r="BD14" s="143"/>
      <c r="BE14" s="50"/>
      <c r="BF14" s="50"/>
      <c r="BH14" s="50"/>
      <c r="BI14" s="50"/>
      <c r="BJ14" s="50"/>
    </row>
    <row r="15" spans="1:79" s="49" customFormat="1" ht="17.25" customHeight="1" x14ac:dyDescent="0.2">
      <c r="A15" s="50"/>
      <c r="B15" s="50"/>
      <c r="C15" s="50"/>
      <c r="D15" s="50"/>
      <c r="E15" s="50"/>
      <c r="F15" s="50"/>
      <c r="G15" s="50"/>
      <c r="H15" s="50"/>
      <c r="I15" s="50"/>
      <c r="J15" s="243"/>
      <c r="K15" s="50"/>
      <c r="L15" s="116"/>
      <c r="M15" s="116"/>
      <c r="N15" s="116">
        <f>タイムスケジュール!E39</f>
        <v>0</v>
      </c>
      <c r="O15" s="113"/>
      <c r="P15" s="50"/>
      <c r="Q15" s="47"/>
      <c r="R15" s="130"/>
      <c r="S15" s="222">
        <f>タイムスケジュール!G39</f>
        <v>0</v>
      </c>
      <c r="T15" s="128"/>
      <c r="U15" s="128"/>
      <c r="V15" s="190"/>
      <c r="W15" s="50"/>
      <c r="X15" s="53"/>
      <c r="Y15" s="50"/>
      <c r="Z15" s="50"/>
      <c r="AA15" s="50"/>
      <c r="AB15" s="50"/>
      <c r="AC15" s="50"/>
      <c r="AD15" s="50"/>
      <c r="AE15" s="50"/>
      <c r="AF15" s="116"/>
      <c r="AG15" s="116"/>
      <c r="AH15" s="116"/>
      <c r="AI15" s="116"/>
      <c r="AJ15" s="50"/>
      <c r="AK15" s="47"/>
      <c r="AL15" s="50"/>
      <c r="AM15" s="222"/>
      <c r="AN15" s="139"/>
      <c r="AO15" s="128"/>
      <c r="AP15" s="190"/>
      <c r="AQ15" s="116"/>
      <c r="AR15" s="116"/>
      <c r="AS15" s="116"/>
      <c r="AT15" s="131">
        <f>タイムスケジュール!S39</f>
        <v>0</v>
      </c>
      <c r="AU15" s="113"/>
      <c r="AV15" s="113"/>
      <c r="AW15" s="113"/>
      <c r="AX15" s="113"/>
      <c r="AY15" s="116">
        <f>タイムスケジュール!U39</f>
        <v>0</v>
      </c>
      <c r="AZ15" s="50"/>
      <c r="BA15" s="50"/>
      <c r="BB15" s="50"/>
      <c r="BC15" s="50"/>
      <c r="BD15" s="53"/>
      <c r="BE15" s="50"/>
      <c r="BF15" s="50"/>
      <c r="BH15" s="50"/>
      <c r="BI15" s="50"/>
      <c r="BJ15" s="50"/>
    </row>
    <row r="16" spans="1:79" s="49" customFormat="1" ht="17.25" customHeight="1" x14ac:dyDescent="0.2">
      <c r="A16" s="50"/>
      <c r="B16" s="50"/>
      <c r="C16" s="50"/>
      <c r="D16" s="50"/>
      <c r="E16" s="50"/>
      <c r="F16" s="50"/>
      <c r="G16" s="50"/>
      <c r="H16" s="50"/>
      <c r="I16" s="50"/>
      <c r="J16" s="243"/>
      <c r="K16" s="50"/>
      <c r="L16" s="116"/>
      <c r="M16" s="116"/>
      <c r="N16" s="116"/>
      <c r="O16" s="116"/>
      <c r="P16" s="50"/>
      <c r="Q16" s="47"/>
      <c r="R16" s="47"/>
      <c r="S16" s="222"/>
      <c r="T16" s="128"/>
      <c r="U16" s="128"/>
      <c r="V16" s="190"/>
      <c r="W16" s="50"/>
      <c r="X16" s="53"/>
      <c r="Y16" s="50"/>
      <c r="Z16" s="50"/>
      <c r="AA16" s="50"/>
      <c r="AB16" s="50"/>
      <c r="AC16" s="50"/>
      <c r="AD16" s="50"/>
      <c r="AE16" s="50"/>
      <c r="AF16" s="116"/>
      <c r="AG16" s="116"/>
      <c r="AH16" s="116"/>
      <c r="AI16" s="116"/>
      <c r="AJ16" s="50"/>
      <c r="AK16" s="47"/>
      <c r="AL16" s="47"/>
      <c r="AM16" s="222"/>
      <c r="AN16" s="139"/>
      <c r="AO16" s="128"/>
      <c r="AP16" s="19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3"/>
      <c r="BE16" s="50"/>
      <c r="BF16" s="50"/>
      <c r="BH16" s="50"/>
      <c r="BI16" s="50"/>
      <c r="BJ16" s="50"/>
    </row>
    <row r="17" spans="1:73" s="49" customFormat="1" ht="17.25" customHeight="1" x14ac:dyDescent="0.2">
      <c r="A17" s="50"/>
      <c r="B17" s="50"/>
      <c r="C17" s="50"/>
      <c r="D17" s="50"/>
      <c r="E17" s="50"/>
      <c r="F17" s="50"/>
      <c r="G17" s="50"/>
      <c r="H17" s="50"/>
      <c r="I17" s="50"/>
      <c r="J17" s="243"/>
      <c r="K17" s="50"/>
      <c r="L17" s="116"/>
      <c r="M17" s="116"/>
      <c r="N17" s="116"/>
      <c r="O17" s="116"/>
      <c r="P17" s="50"/>
      <c r="Q17" s="47"/>
      <c r="R17" s="47"/>
      <c r="S17" s="222"/>
      <c r="T17" s="128"/>
      <c r="U17" s="128"/>
      <c r="V17" s="190"/>
      <c r="W17" s="50"/>
      <c r="X17" s="53"/>
      <c r="Y17" s="50"/>
      <c r="Z17" s="50"/>
      <c r="AA17" s="50"/>
      <c r="AB17" s="50"/>
      <c r="AC17" s="50"/>
      <c r="AD17" s="50"/>
      <c r="AE17" s="50"/>
      <c r="AF17" s="116"/>
      <c r="AG17" s="116"/>
      <c r="AH17" s="116"/>
      <c r="AI17" s="116"/>
      <c r="AJ17" s="50"/>
      <c r="AK17" s="47"/>
      <c r="AL17" s="47"/>
      <c r="AM17" s="222"/>
      <c r="AN17" s="139"/>
      <c r="AO17" s="128"/>
      <c r="AP17" s="19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  <c r="BC17" s="50"/>
      <c r="BD17" s="53"/>
      <c r="BE17" s="50"/>
      <c r="BF17" s="50"/>
      <c r="BH17" s="50"/>
      <c r="BI17" s="50"/>
      <c r="BJ17" s="50"/>
    </row>
    <row r="18" spans="1:73" s="49" customFormat="1" ht="17.25" customHeight="1" x14ac:dyDescent="0.2">
      <c r="A18" s="52"/>
      <c r="B18" s="51"/>
      <c r="C18" s="51"/>
      <c r="D18" s="51"/>
      <c r="E18" s="51"/>
      <c r="F18" s="51"/>
      <c r="G18" s="51"/>
      <c r="H18" s="51"/>
      <c r="I18" s="51"/>
      <c r="J18" s="243"/>
      <c r="K18" s="50"/>
      <c r="L18" s="116"/>
      <c r="M18" s="116"/>
      <c r="N18" s="116"/>
      <c r="O18" s="116"/>
      <c r="P18" s="50"/>
      <c r="Q18" s="50"/>
      <c r="R18" s="50"/>
      <c r="S18" s="222"/>
      <c r="T18" s="128"/>
      <c r="U18" s="128"/>
      <c r="V18" s="190"/>
      <c r="W18" s="50"/>
      <c r="X18" s="53"/>
      <c r="Y18" s="50"/>
      <c r="Z18" s="50"/>
      <c r="AA18" s="50"/>
      <c r="AB18" s="50"/>
      <c r="AC18" s="50"/>
      <c r="AD18" s="50"/>
      <c r="AE18" s="50"/>
      <c r="AF18" s="116"/>
      <c r="AG18" s="116"/>
      <c r="AH18" s="116"/>
      <c r="AI18" s="116"/>
      <c r="AJ18" s="50"/>
      <c r="AK18" s="50"/>
      <c r="AL18" s="47"/>
      <c r="AM18" s="222"/>
      <c r="AN18" s="139"/>
      <c r="AO18" s="128"/>
      <c r="AP18" s="19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3"/>
    </row>
    <row r="19" spans="1:73" s="112" customFormat="1" ht="21" x14ac:dyDescent="0.2">
      <c r="A19" s="191"/>
      <c r="B19" s="191"/>
      <c r="C19" s="116"/>
      <c r="D19" s="116"/>
      <c r="E19" s="114"/>
      <c r="F19" s="191"/>
      <c r="G19" s="116"/>
      <c r="H19" s="116"/>
      <c r="I19" s="114"/>
      <c r="J19" s="126"/>
      <c r="K19" s="117"/>
      <c r="L19" s="117"/>
      <c r="M19" s="116"/>
      <c r="N19" s="116"/>
      <c r="O19" s="114"/>
      <c r="P19" s="113"/>
      <c r="Q19" s="114"/>
      <c r="R19" s="113"/>
      <c r="S19" s="113"/>
      <c r="T19" s="116"/>
      <c r="U19" s="116"/>
      <c r="V19" s="114"/>
      <c r="W19" s="117"/>
      <c r="X19" s="142"/>
      <c r="Y19" s="117"/>
      <c r="Z19" s="117"/>
      <c r="AA19" s="191"/>
      <c r="AB19" s="117"/>
      <c r="AC19" s="117"/>
      <c r="AD19" s="117"/>
      <c r="AE19" s="191"/>
      <c r="AF19" s="117"/>
      <c r="AG19" s="116"/>
      <c r="AH19" s="116"/>
      <c r="AI19" s="114"/>
      <c r="AJ19" s="113"/>
      <c r="AK19" s="114"/>
      <c r="AL19" s="113"/>
      <c r="AM19" s="113"/>
      <c r="AN19" s="307"/>
      <c r="AO19" s="116"/>
      <c r="AP19" s="114"/>
      <c r="AQ19" s="117"/>
      <c r="AR19" s="117"/>
      <c r="AS19" s="117"/>
      <c r="AT19" s="117"/>
      <c r="AU19" s="191"/>
      <c r="AV19" s="191"/>
      <c r="AW19" s="191"/>
      <c r="AX19" s="117"/>
      <c r="AY19" s="117"/>
      <c r="AZ19" s="117"/>
      <c r="BA19" s="117"/>
      <c r="BB19" s="117"/>
      <c r="BC19" s="116"/>
      <c r="BD19" s="142"/>
      <c r="BE19" s="119"/>
      <c r="BF19" s="119"/>
      <c r="BH19" s="119"/>
      <c r="BI19" s="119"/>
      <c r="BJ19" s="119"/>
    </row>
    <row r="20" spans="1:73" s="112" customFormat="1" ht="17.25" customHeight="1" x14ac:dyDescent="0.2">
      <c r="A20" s="191"/>
      <c r="B20" s="131"/>
      <c r="C20" s="191"/>
      <c r="D20" s="191"/>
      <c r="E20" s="242"/>
      <c r="F20" s="344"/>
      <c r="G20" s="628" t="s">
        <v>351</v>
      </c>
      <c r="H20" s="628"/>
      <c r="I20" s="628"/>
      <c r="J20" s="628"/>
      <c r="K20" s="239"/>
      <c r="L20" s="219"/>
      <c r="M20" s="122"/>
      <c r="N20" s="122"/>
      <c r="O20" s="122"/>
      <c r="P20" s="122"/>
      <c r="Q20" s="122"/>
      <c r="R20" s="122"/>
      <c r="S20" s="122"/>
      <c r="T20" s="122"/>
      <c r="U20" s="215"/>
      <c r="V20" s="231"/>
      <c r="W20" s="625" t="s">
        <v>352</v>
      </c>
      <c r="X20" s="625"/>
      <c r="Y20" s="625"/>
      <c r="Z20" s="625"/>
      <c r="AA20" s="231"/>
      <c r="AB20" s="219"/>
      <c r="AC20" s="122"/>
      <c r="AD20" s="122"/>
      <c r="AE20" s="122"/>
      <c r="AF20" s="122"/>
      <c r="AG20" s="122"/>
      <c r="AH20" s="122"/>
      <c r="AI20" s="114"/>
      <c r="AJ20" s="116"/>
      <c r="AK20" s="240"/>
      <c r="AL20" s="239"/>
      <c r="AM20" s="628" t="s">
        <v>353</v>
      </c>
      <c r="AN20" s="628"/>
      <c r="AO20" s="628"/>
      <c r="AP20" s="628"/>
      <c r="AQ20" s="120"/>
      <c r="AR20" s="147"/>
      <c r="AS20" s="117"/>
      <c r="AT20" s="117"/>
      <c r="AU20" s="117"/>
      <c r="AV20" s="191"/>
      <c r="AW20" s="191"/>
      <c r="AX20" s="117"/>
      <c r="AY20" s="122"/>
      <c r="AZ20" s="122"/>
      <c r="BA20" s="215"/>
      <c r="BB20" s="120"/>
      <c r="BC20" s="628" t="s">
        <v>354</v>
      </c>
      <c r="BD20" s="628"/>
      <c r="BE20" s="628"/>
      <c r="BF20" s="628"/>
      <c r="BG20" s="239"/>
      <c r="BH20" s="241"/>
      <c r="BI20" s="116"/>
      <c r="BJ20" s="117"/>
      <c r="BK20" s="116"/>
      <c r="BL20" s="116"/>
    </row>
    <row r="21" spans="1:73" s="112" customFormat="1" ht="17.25" customHeight="1" x14ac:dyDescent="0.2">
      <c r="B21" s="131"/>
      <c r="C21" s="116"/>
      <c r="D21" s="116"/>
      <c r="E21" s="126"/>
      <c r="F21" s="131"/>
      <c r="G21" s="116">
        <f>タイムスケジュール!E36</f>
        <v>0</v>
      </c>
      <c r="H21" s="116"/>
      <c r="I21" s="114"/>
      <c r="J21" s="132">
        <f>タイムスケジュール!G36</f>
        <v>0</v>
      </c>
      <c r="K21" s="125"/>
      <c r="L21" s="142"/>
      <c r="M21" s="116"/>
      <c r="N21" s="131"/>
      <c r="O21" s="114"/>
      <c r="P21" s="113"/>
      <c r="Q21" s="114"/>
      <c r="R21" s="113"/>
      <c r="S21" s="113"/>
      <c r="T21" s="116"/>
      <c r="U21" s="118"/>
      <c r="V21" s="114"/>
      <c r="W21" s="117">
        <f>タイムスケジュール!L36</f>
        <v>0</v>
      </c>
      <c r="X21" s="117"/>
      <c r="Y21" s="117"/>
      <c r="Z21" s="117">
        <f>タイムスケジュール!N36</f>
        <v>0</v>
      </c>
      <c r="AA21" s="117"/>
      <c r="AB21" s="142"/>
      <c r="AC21" s="122"/>
      <c r="AD21" s="122"/>
      <c r="AE21" s="114"/>
      <c r="AF21" s="117"/>
      <c r="AG21" s="116"/>
      <c r="AH21" s="131"/>
      <c r="AI21" s="122"/>
      <c r="AJ21" s="122"/>
      <c r="AK21" s="126"/>
      <c r="AL21" s="116"/>
      <c r="AM21" s="113">
        <f>タイムスケジュール!E37</f>
        <v>0</v>
      </c>
      <c r="AN21" s="113"/>
      <c r="AO21" s="113"/>
      <c r="AP21" s="117">
        <f>タイムスケジュール!G37</f>
        <v>0</v>
      </c>
      <c r="AQ21" s="117"/>
      <c r="AR21" s="142"/>
      <c r="AS21" s="117"/>
      <c r="AT21" s="117"/>
      <c r="AU21" s="114"/>
      <c r="AV21" s="121"/>
      <c r="AW21" s="121"/>
      <c r="AX21" s="125"/>
      <c r="AY21" s="125"/>
      <c r="AZ21" s="122"/>
      <c r="BA21" s="230"/>
      <c r="BB21" s="122"/>
      <c r="BC21" s="113">
        <f>タイムスケジュール!S37</f>
        <v>0</v>
      </c>
      <c r="BD21" s="117"/>
      <c r="BE21" s="117"/>
      <c r="BF21" s="117">
        <f>タイムスケジュール!U37</f>
        <v>0</v>
      </c>
      <c r="BG21" s="116"/>
      <c r="BH21" s="238"/>
      <c r="BI21" s="122"/>
      <c r="BJ21" s="122"/>
      <c r="BK21" s="116"/>
      <c r="BL21" s="116"/>
    </row>
    <row r="22" spans="1:73" s="112" customFormat="1" ht="17.25" customHeight="1" x14ac:dyDescent="0.2">
      <c r="A22" s="122"/>
      <c r="B22" s="131"/>
      <c r="C22" s="116"/>
      <c r="D22" s="116"/>
      <c r="E22" s="126"/>
      <c r="F22" s="131"/>
      <c r="G22" s="116"/>
      <c r="H22" s="116"/>
      <c r="I22" s="114"/>
      <c r="J22" s="116"/>
      <c r="K22" s="117"/>
      <c r="L22" s="142"/>
      <c r="M22" s="116"/>
      <c r="N22" s="116"/>
      <c r="O22" s="114"/>
      <c r="P22" s="113"/>
      <c r="Q22" s="114"/>
      <c r="R22" s="113"/>
      <c r="S22" s="113"/>
      <c r="T22" s="116"/>
      <c r="U22" s="118"/>
      <c r="V22" s="114"/>
      <c r="W22" s="117"/>
      <c r="X22" s="117"/>
      <c r="Y22" s="117"/>
      <c r="Z22" s="117"/>
      <c r="AA22" s="117"/>
      <c r="AB22" s="142"/>
      <c r="AC22" s="117"/>
      <c r="AD22" s="117"/>
      <c r="AE22" s="117"/>
      <c r="AF22" s="117"/>
      <c r="AG22" s="116"/>
      <c r="AH22" s="116"/>
      <c r="AI22" s="114"/>
      <c r="AJ22" s="113"/>
      <c r="AK22" s="126"/>
      <c r="AL22" s="113"/>
      <c r="AM22" s="113"/>
      <c r="AN22" s="116"/>
      <c r="AO22" s="116"/>
      <c r="AP22" s="114"/>
      <c r="AQ22" s="117"/>
      <c r="AR22" s="142"/>
      <c r="AS22" s="117"/>
      <c r="AT22" s="117"/>
      <c r="AU22" s="117"/>
      <c r="AV22" s="121"/>
      <c r="AW22" s="121"/>
      <c r="AX22" s="117"/>
      <c r="AY22" s="117"/>
      <c r="AZ22" s="117"/>
      <c r="BA22" s="186"/>
      <c r="BB22" s="117"/>
      <c r="BC22" s="116"/>
      <c r="BD22" s="117"/>
      <c r="BE22" s="117"/>
      <c r="BF22" s="117"/>
      <c r="BG22" s="116"/>
      <c r="BH22" s="142"/>
      <c r="BI22" s="117"/>
      <c r="BJ22" s="117"/>
      <c r="BK22" s="116"/>
      <c r="BL22" s="116"/>
    </row>
    <row r="23" spans="1:73" s="112" customFormat="1" ht="17.25" customHeight="1" x14ac:dyDescent="0.2">
      <c r="B23" s="114"/>
      <c r="C23" s="114"/>
      <c r="D23" s="114"/>
      <c r="E23" s="126"/>
      <c r="F23" s="114"/>
      <c r="G23" s="114"/>
      <c r="H23" s="114"/>
      <c r="I23" s="114"/>
      <c r="J23" s="116"/>
      <c r="K23" s="113"/>
      <c r="L23" s="214"/>
      <c r="M23" s="116"/>
      <c r="N23" s="114"/>
      <c r="O23" s="114"/>
      <c r="P23" s="114"/>
      <c r="Q23" s="114"/>
      <c r="R23" s="114"/>
      <c r="S23" s="114"/>
      <c r="T23" s="116"/>
      <c r="U23" s="118"/>
      <c r="V23" s="113"/>
      <c r="W23" s="113"/>
      <c r="X23" s="113"/>
      <c r="Y23" s="116"/>
      <c r="Z23" s="116"/>
      <c r="AA23" s="301"/>
      <c r="AB23" s="304"/>
      <c r="AC23" s="301"/>
      <c r="AD23" s="301"/>
      <c r="AE23" s="116"/>
      <c r="AF23" s="113"/>
      <c r="AG23" s="116"/>
      <c r="AH23" s="114"/>
      <c r="AI23" s="303"/>
      <c r="AJ23" s="303"/>
      <c r="AK23" s="305"/>
      <c r="AL23" s="303"/>
      <c r="AM23" s="114"/>
      <c r="AN23" s="116"/>
      <c r="AO23" s="116"/>
      <c r="AP23" s="113"/>
      <c r="AQ23" s="302"/>
      <c r="AR23" s="304"/>
      <c r="AS23" s="301"/>
      <c r="AT23" s="301"/>
      <c r="AU23" s="116"/>
      <c r="AV23" s="122"/>
      <c r="AW23" s="122"/>
      <c r="AX23" s="117"/>
      <c r="AY23" s="301"/>
      <c r="AZ23" s="301"/>
      <c r="BA23" s="306"/>
      <c r="BB23" s="301"/>
      <c r="BC23" s="116"/>
      <c r="BD23" s="116"/>
      <c r="BE23" s="116"/>
      <c r="BF23" s="116"/>
      <c r="BG23" s="301"/>
      <c r="BH23" s="307"/>
      <c r="BI23" s="301"/>
      <c r="BJ23" s="301"/>
      <c r="BK23" s="116"/>
      <c r="BL23" s="116"/>
    </row>
    <row r="24" spans="1:73" s="112" customFormat="1" ht="17.25" customHeight="1" x14ac:dyDescent="0.2">
      <c r="A24" s="191"/>
      <c r="B24" s="191"/>
      <c r="C24" s="624" t="s">
        <v>316</v>
      </c>
      <c r="D24" s="625"/>
      <c r="E24" s="625"/>
      <c r="F24" s="626"/>
      <c r="G24" s="230"/>
      <c r="H24" s="122"/>
      <c r="I24" s="122"/>
      <c r="J24" s="140"/>
      <c r="K24" s="627" t="s">
        <v>344</v>
      </c>
      <c r="L24" s="628"/>
      <c r="M24" s="628"/>
      <c r="N24" s="629"/>
      <c r="O24" s="230"/>
      <c r="P24" s="122"/>
      <c r="Q24" s="122"/>
      <c r="R24" s="140"/>
      <c r="S24" s="624" t="s">
        <v>345</v>
      </c>
      <c r="T24" s="625"/>
      <c r="U24" s="625"/>
      <c r="V24" s="626"/>
      <c r="W24" s="123"/>
      <c r="X24" s="122"/>
      <c r="Y24" s="122"/>
      <c r="Z24" s="238"/>
      <c r="AA24" s="624" t="s">
        <v>346</v>
      </c>
      <c r="AB24" s="625"/>
      <c r="AC24" s="625"/>
      <c r="AD24" s="626"/>
      <c r="AE24" s="122"/>
      <c r="AF24" s="116"/>
      <c r="AG24" s="116"/>
      <c r="AH24" s="122"/>
      <c r="AI24" s="624" t="s">
        <v>347</v>
      </c>
      <c r="AJ24" s="625"/>
      <c r="AK24" s="625"/>
      <c r="AL24" s="626"/>
      <c r="AM24" s="230"/>
      <c r="AN24" s="122"/>
      <c r="AO24" s="122"/>
      <c r="AP24" s="238"/>
      <c r="AQ24" s="627" t="s">
        <v>348</v>
      </c>
      <c r="AR24" s="628"/>
      <c r="AS24" s="628"/>
      <c r="AT24" s="629"/>
      <c r="AU24" s="230"/>
      <c r="AV24" s="122"/>
      <c r="AW24" s="122"/>
      <c r="AX24" s="238"/>
      <c r="AY24" s="624" t="s">
        <v>349</v>
      </c>
      <c r="AZ24" s="625"/>
      <c r="BA24" s="625"/>
      <c r="BB24" s="626"/>
      <c r="BC24" s="122"/>
      <c r="BD24" s="122"/>
      <c r="BE24" s="122"/>
      <c r="BF24" s="140"/>
      <c r="BG24" s="624" t="s">
        <v>350</v>
      </c>
      <c r="BH24" s="625"/>
      <c r="BI24" s="625"/>
      <c r="BJ24" s="626"/>
      <c r="BK24" s="122"/>
      <c r="BL24" s="116"/>
      <c r="BM24" s="116"/>
      <c r="BN24" s="116"/>
      <c r="BO24" s="116"/>
      <c r="BP24" s="116"/>
    </row>
    <row r="25" spans="1:73" s="112" customFormat="1" ht="17.25" customHeight="1" x14ac:dyDescent="0.2">
      <c r="A25" s="131"/>
      <c r="B25" s="116"/>
      <c r="C25" s="127">
        <f>タイムスケジュール!E29</f>
        <v>0</v>
      </c>
      <c r="D25" s="116"/>
      <c r="E25" s="116"/>
      <c r="F25" s="116">
        <f>タイムスケジュール!G29</f>
        <v>0</v>
      </c>
      <c r="G25" s="127"/>
      <c r="H25" s="116"/>
      <c r="I25" s="116"/>
      <c r="J25" s="137"/>
      <c r="K25" s="113">
        <f>タイムスケジュール!E32</f>
        <v>0</v>
      </c>
      <c r="L25" s="113"/>
      <c r="M25" s="113"/>
      <c r="N25" s="113">
        <f>タイムスケジュール!G32</f>
        <v>0</v>
      </c>
      <c r="O25" s="123"/>
      <c r="P25" s="113"/>
      <c r="Q25" s="113"/>
      <c r="R25" s="214"/>
      <c r="S25" s="117">
        <f>タイムスケジュール!L29</f>
        <v>0</v>
      </c>
      <c r="T25" s="121"/>
      <c r="U25" s="121"/>
      <c r="V25" s="119">
        <f>タイムスケジュール!N29</f>
        <v>0</v>
      </c>
      <c r="W25" s="123"/>
      <c r="X25" s="113"/>
      <c r="Y25" s="113"/>
      <c r="Z25" s="142"/>
      <c r="AA25" s="117">
        <f>タイムスケジュール!L32</f>
        <v>0</v>
      </c>
      <c r="AB25" s="113"/>
      <c r="AC25" s="113"/>
      <c r="AD25" s="142">
        <f>タイムスケジュール!N32</f>
        <v>0</v>
      </c>
      <c r="AE25" s="117"/>
      <c r="AF25" s="113"/>
      <c r="AG25" s="113"/>
      <c r="AH25" s="113"/>
      <c r="AI25" s="123">
        <f>タイムスケジュール!E31</f>
        <v>0</v>
      </c>
      <c r="AJ25" s="113"/>
      <c r="AK25" s="113"/>
      <c r="AL25" s="214">
        <f>タイムスケジュール!G31</f>
        <v>0</v>
      </c>
      <c r="AM25" s="117"/>
      <c r="AN25" s="121"/>
      <c r="AO25" s="121"/>
      <c r="AP25" s="119"/>
      <c r="AQ25" s="123">
        <f>タイムスケジュール!E33</f>
        <v>0</v>
      </c>
      <c r="AR25" s="113"/>
      <c r="AS25" s="113"/>
      <c r="AT25" s="142">
        <f>タイムスケジュール!G33</f>
        <v>0</v>
      </c>
      <c r="AU25" s="186"/>
      <c r="AV25" s="113"/>
      <c r="AW25" s="113"/>
      <c r="AX25" s="214"/>
      <c r="AY25" s="123">
        <f>タイムスケジュール!L31</f>
        <v>0</v>
      </c>
      <c r="AZ25" s="113"/>
      <c r="BA25" s="113"/>
      <c r="BB25" s="214">
        <f>タイムスケジュール!N31</f>
        <v>0</v>
      </c>
      <c r="BC25" s="117"/>
      <c r="BD25" s="113"/>
      <c r="BE25" s="113"/>
      <c r="BF25" s="214"/>
      <c r="BG25" s="117">
        <f>タイムスケジュール!L33</f>
        <v>0</v>
      </c>
      <c r="BH25" s="113"/>
      <c r="BI25" s="113"/>
      <c r="BJ25" s="214">
        <f>タイムスケジュール!N33</f>
        <v>0</v>
      </c>
      <c r="BK25" s="122"/>
      <c r="BL25" s="116"/>
      <c r="BM25" s="116"/>
      <c r="BN25" s="113"/>
      <c r="BO25" s="116"/>
      <c r="BP25" s="116"/>
    </row>
    <row r="26" spans="1:73" s="112" customFormat="1" ht="17.25" customHeight="1" x14ac:dyDescent="0.2">
      <c r="A26" s="131"/>
      <c r="B26" s="116"/>
      <c r="C26" s="118"/>
      <c r="D26" s="116"/>
      <c r="E26" s="113"/>
      <c r="F26" s="116"/>
      <c r="G26" s="118"/>
      <c r="H26" s="116"/>
      <c r="I26" s="113"/>
      <c r="J26" s="140"/>
      <c r="K26" s="113"/>
      <c r="L26" s="116"/>
      <c r="M26" s="116"/>
      <c r="N26" s="116"/>
      <c r="O26" s="118"/>
      <c r="P26" s="116"/>
      <c r="Q26" s="113"/>
      <c r="R26" s="140"/>
      <c r="S26" s="114"/>
      <c r="T26" s="121"/>
      <c r="U26" s="121"/>
      <c r="V26" s="124"/>
      <c r="W26" s="123"/>
      <c r="X26" s="116"/>
      <c r="Y26" s="113"/>
      <c r="Z26" s="140"/>
      <c r="AA26" s="114"/>
      <c r="AB26" s="116"/>
      <c r="AC26" s="113"/>
      <c r="AD26" s="140"/>
      <c r="AE26" s="114"/>
      <c r="AF26" s="116"/>
      <c r="AG26" s="116"/>
      <c r="AH26" s="116"/>
      <c r="AI26" s="118"/>
      <c r="AJ26" s="116"/>
      <c r="AK26" s="113"/>
      <c r="AL26" s="140"/>
      <c r="AM26" s="114"/>
      <c r="AN26" s="121"/>
      <c r="AO26" s="121"/>
      <c r="AP26" s="124"/>
      <c r="AQ26" s="123"/>
      <c r="AR26" s="116"/>
      <c r="AS26" s="113"/>
      <c r="AT26" s="140"/>
      <c r="AU26" s="114"/>
      <c r="AV26" s="116"/>
      <c r="AW26" s="131"/>
      <c r="AX26" s="116"/>
      <c r="AY26" s="118"/>
      <c r="AZ26" s="116"/>
      <c r="BA26" s="113"/>
      <c r="BB26" s="140"/>
      <c r="BC26" s="122"/>
      <c r="BD26" s="116"/>
      <c r="BE26" s="113"/>
      <c r="BF26" s="140"/>
      <c r="BG26" s="122"/>
      <c r="BH26" s="116"/>
      <c r="BI26" s="113"/>
      <c r="BJ26" s="140"/>
      <c r="BK26" s="122"/>
      <c r="BL26" s="116"/>
      <c r="BM26" s="116"/>
      <c r="BN26" s="116"/>
      <c r="BO26" s="116"/>
      <c r="BP26" s="116"/>
    </row>
    <row r="27" spans="1:73" s="112" customFormat="1" ht="17.25" customHeight="1" x14ac:dyDescent="0.2">
      <c r="A27" s="131"/>
      <c r="B27" s="116"/>
      <c r="C27" s="118"/>
      <c r="D27" s="116"/>
      <c r="E27" s="113"/>
      <c r="F27" s="116"/>
      <c r="G27" s="118"/>
      <c r="H27" s="116"/>
      <c r="I27" s="113"/>
      <c r="J27" s="140"/>
      <c r="K27" s="113"/>
      <c r="L27" s="116"/>
      <c r="M27" s="116"/>
      <c r="N27" s="116"/>
      <c r="O27" s="118"/>
      <c r="P27" s="116"/>
      <c r="Q27" s="113"/>
      <c r="R27" s="140"/>
      <c r="S27" s="114"/>
      <c r="T27" s="121"/>
      <c r="U27" s="121"/>
      <c r="V27" s="124"/>
      <c r="W27" s="123"/>
      <c r="X27" s="116"/>
      <c r="Y27" s="113"/>
      <c r="Z27" s="140"/>
      <c r="AA27" s="114"/>
      <c r="AB27" s="116"/>
      <c r="AC27" s="113"/>
      <c r="AD27" s="140"/>
      <c r="AE27" s="114"/>
      <c r="AF27" s="116"/>
      <c r="AG27" s="116"/>
      <c r="AH27" s="116"/>
      <c r="AI27" s="118"/>
      <c r="AJ27" s="116"/>
      <c r="AK27" s="113"/>
      <c r="AL27" s="140"/>
      <c r="AM27" s="114"/>
      <c r="AN27" s="121"/>
      <c r="AO27" s="121"/>
      <c r="AP27" s="124"/>
      <c r="AQ27" s="123"/>
      <c r="AR27" s="116"/>
      <c r="AS27" s="113"/>
      <c r="AT27" s="140"/>
      <c r="AU27" s="114"/>
      <c r="AV27" s="116"/>
      <c r="AW27" s="131"/>
      <c r="AX27" s="116"/>
      <c r="AY27" s="118"/>
      <c r="AZ27" s="116"/>
      <c r="BA27" s="113"/>
      <c r="BB27" s="140"/>
      <c r="BC27" s="122"/>
      <c r="BD27" s="116"/>
      <c r="BE27" s="113"/>
      <c r="BF27" s="140"/>
      <c r="BG27" s="122"/>
      <c r="BH27" s="116"/>
      <c r="BI27" s="113"/>
      <c r="BJ27" s="140"/>
      <c r="BK27" s="122"/>
      <c r="BL27" s="116"/>
      <c r="BM27" s="116"/>
      <c r="BN27" s="116"/>
      <c r="BO27" s="116"/>
      <c r="BP27" s="116"/>
    </row>
    <row r="28" spans="1:73" s="112" customFormat="1" ht="17.25" customHeight="1" x14ac:dyDescent="0.2">
      <c r="A28" s="131"/>
      <c r="B28" s="115"/>
      <c r="C28" s="132"/>
      <c r="D28" s="121"/>
      <c r="E28" s="121"/>
      <c r="F28" s="115"/>
      <c r="G28" s="132"/>
      <c r="H28" s="121"/>
      <c r="I28" s="121"/>
      <c r="J28" s="137"/>
      <c r="K28" s="132"/>
      <c r="L28" s="116"/>
      <c r="M28" s="116"/>
      <c r="N28" s="115"/>
      <c r="O28" s="132"/>
      <c r="P28" s="121"/>
      <c r="Q28" s="121"/>
      <c r="R28" s="137"/>
      <c r="S28" s="116"/>
      <c r="T28" s="116"/>
      <c r="U28" s="116"/>
      <c r="V28" s="116"/>
      <c r="W28" s="127"/>
      <c r="X28" s="121"/>
      <c r="Y28" s="121"/>
      <c r="Z28" s="137"/>
      <c r="AA28" s="116"/>
      <c r="AB28" s="121"/>
      <c r="AC28" s="121"/>
      <c r="AD28" s="137"/>
      <c r="AE28" s="116"/>
      <c r="AF28" s="116"/>
      <c r="AG28" s="116"/>
      <c r="AH28" s="115"/>
      <c r="AI28" s="132"/>
      <c r="AJ28" s="121"/>
      <c r="AK28" s="121"/>
      <c r="AL28" s="137"/>
      <c r="AM28" s="116"/>
      <c r="AN28" s="116"/>
      <c r="AO28" s="116"/>
      <c r="AP28" s="116"/>
      <c r="AQ28" s="127"/>
      <c r="AR28" s="121"/>
      <c r="AS28" s="121"/>
      <c r="AT28" s="137"/>
      <c r="AU28" s="116"/>
      <c r="AV28" s="116"/>
      <c r="AW28" s="116"/>
      <c r="AX28" s="116"/>
      <c r="AY28" s="127"/>
      <c r="AZ28" s="121"/>
      <c r="BA28" s="121"/>
      <c r="BB28" s="137"/>
      <c r="BC28" s="122"/>
      <c r="BD28" s="121"/>
      <c r="BE28" s="121"/>
      <c r="BF28" s="137"/>
      <c r="BG28" s="122"/>
      <c r="BH28" s="121"/>
      <c r="BI28" s="121"/>
      <c r="BJ28" s="137"/>
      <c r="BK28" s="122"/>
      <c r="BL28" s="113"/>
      <c r="BM28" s="116"/>
      <c r="BN28" s="116"/>
      <c r="BO28" s="132"/>
      <c r="BP28" s="121"/>
      <c r="BQ28" s="121"/>
      <c r="BR28" s="131"/>
      <c r="BS28" s="116"/>
      <c r="BT28" s="116"/>
      <c r="BU28" s="116"/>
    </row>
    <row r="29" spans="1:73" s="55" customFormat="1" ht="18" customHeight="1" thickBot="1" x14ac:dyDescent="0.25">
      <c r="A29" s="190"/>
      <c r="B29" s="138"/>
      <c r="C29" s="128"/>
      <c r="D29" s="128"/>
      <c r="E29" s="130"/>
      <c r="F29" s="138"/>
      <c r="G29" s="128"/>
      <c r="H29" s="128"/>
      <c r="I29" s="130"/>
      <c r="J29" s="138"/>
      <c r="K29" s="128"/>
      <c r="L29" s="128"/>
      <c r="M29" s="128"/>
      <c r="N29" s="139"/>
      <c r="O29" s="128"/>
      <c r="P29" s="128"/>
      <c r="Q29" s="130"/>
      <c r="R29" s="138"/>
      <c r="S29" s="128"/>
      <c r="T29" s="128"/>
      <c r="U29" s="128"/>
      <c r="V29" s="128"/>
      <c r="W29" s="129"/>
      <c r="X29" s="128"/>
      <c r="Y29" s="130"/>
      <c r="Z29" s="139"/>
      <c r="AA29" s="128"/>
      <c r="AB29" s="128"/>
      <c r="AC29" s="130"/>
      <c r="AD29" s="139"/>
      <c r="AE29" s="128"/>
      <c r="AF29" s="128"/>
      <c r="AG29" s="128"/>
      <c r="AH29" s="139"/>
      <c r="AI29" s="128"/>
      <c r="AJ29" s="128"/>
      <c r="AK29" s="130"/>
      <c r="AL29" s="138"/>
      <c r="AM29" s="128"/>
      <c r="AN29" s="128"/>
      <c r="AO29" s="128"/>
      <c r="AP29" s="128"/>
      <c r="AQ29" s="129"/>
      <c r="AR29" s="128"/>
      <c r="AS29" s="130"/>
      <c r="AT29" s="139"/>
      <c r="AU29" s="128"/>
      <c r="AV29" s="128"/>
      <c r="AW29" s="128"/>
      <c r="AX29" s="128"/>
      <c r="AY29" s="129"/>
      <c r="AZ29" s="128"/>
      <c r="BA29" s="130"/>
      <c r="BB29" s="138"/>
      <c r="BC29" s="122"/>
      <c r="BD29" s="128"/>
      <c r="BE29" s="130"/>
      <c r="BF29" s="138"/>
      <c r="BG29" s="122"/>
      <c r="BH29" s="128"/>
      <c r="BI29" s="130"/>
      <c r="BJ29" s="138"/>
      <c r="BK29" s="122"/>
      <c r="BL29" s="128"/>
      <c r="BM29" s="128"/>
      <c r="BN29" s="128"/>
      <c r="BO29" s="128"/>
      <c r="BP29" s="128"/>
      <c r="BQ29" s="130"/>
      <c r="BR29" s="128"/>
      <c r="BS29" s="128"/>
      <c r="BT29" s="128"/>
      <c r="BU29" s="128"/>
    </row>
    <row r="30" spans="1:73" s="55" customFormat="1" ht="24" customHeight="1" thickBot="1" x14ac:dyDescent="0.25">
      <c r="A30" s="57"/>
      <c r="B30" s="618" t="s">
        <v>316</v>
      </c>
      <c r="C30" s="619"/>
      <c r="D30" s="56"/>
      <c r="E30" s="56"/>
      <c r="F30" s="618" t="s">
        <v>358</v>
      </c>
      <c r="G30" s="619"/>
      <c r="H30" s="56"/>
      <c r="I30" s="56"/>
      <c r="J30" s="618" t="s">
        <v>359</v>
      </c>
      <c r="K30" s="619"/>
      <c r="M30" s="82"/>
      <c r="N30" s="618" t="s">
        <v>360</v>
      </c>
      <c r="O30" s="619"/>
      <c r="P30" s="56"/>
      <c r="Q30" s="56"/>
      <c r="R30" s="618" t="s">
        <v>361</v>
      </c>
      <c r="S30" s="619"/>
      <c r="T30" s="56"/>
      <c r="U30" s="56"/>
      <c r="V30" s="618" t="s">
        <v>349</v>
      </c>
      <c r="W30" s="619"/>
      <c r="X30" s="56"/>
      <c r="Y30" s="56"/>
      <c r="Z30" s="618" t="s">
        <v>344</v>
      </c>
      <c r="AA30" s="619"/>
      <c r="AB30" s="56"/>
      <c r="AC30" s="56"/>
      <c r="AD30" s="618" t="s">
        <v>362</v>
      </c>
      <c r="AE30" s="619"/>
      <c r="AG30" s="82"/>
      <c r="AH30" s="618" t="s">
        <v>363</v>
      </c>
      <c r="AI30" s="619"/>
      <c r="AJ30" s="56"/>
      <c r="AK30" s="56"/>
      <c r="AL30" s="618" t="s">
        <v>346</v>
      </c>
      <c r="AM30" s="619"/>
      <c r="AN30" s="56"/>
      <c r="AO30" s="56"/>
      <c r="AP30" s="618" t="s">
        <v>347</v>
      </c>
      <c r="AQ30" s="619"/>
      <c r="AR30" s="56"/>
      <c r="AS30" s="56"/>
      <c r="AT30" s="618" t="s">
        <v>364</v>
      </c>
      <c r="AU30" s="619"/>
      <c r="AV30" s="56"/>
      <c r="AW30" s="57"/>
      <c r="AX30" s="618" t="s">
        <v>365</v>
      </c>
      <c r="AY30" s="619"/>
      <c r="AZ30" s="620"/>
      <c r="BA30" s="597"/>
      <c r="BB30" s="618" t="s">
        <v>366</v>
      </c>
      <c r="BC30" s="619"/>
      <c r="BD30" s="620"/>
      <c r="BE30" s="597"/>
      <c r="BF30" s="618" t="s">
        <v>367</v>
      </c>
      <c r="BG30" s="619"/>
      <c r="BH30" s="620"/>
      <c r="BI30" s="597"/>
      <c r="BJ30" s="618" t="s">
        <v>345</v>
      </c>
      <c r="BK30" s="619"/>
      <c r="BL30" s="597"/>
      <c r="BM30" s="597"/>
      <c r="BN30" s="594"/>
      <c r="BO30" s="594"/>
      <c r="BP30" s="189"/>
      <c r="BQ30" s="189"/>
      <c r="BR30" s="594"/>
      <c r="BS30" s="594"/>
    </row>
    <row r="31" spans="1:73" s="58" customFormat="1" ht="408.75" customHeight="1" thickBot="1" x14ac:dyDescent="0.2">
      <c r="B31" s="614" t="str">
        <f>IF(B30="","",VLOOKUP(B30,オフィシャル!$AF$4:$AG$22,2,FALSE))</f>
        <v/>
      </c>
      <c r="C31" s="615"/>
      <c r="F31" s="614" t="str">
        <f>IF(F30="","",VLOOKUP(F30,オフィシャル!$AF$4:$AG$22,2,FALSE))</f>
        <v/>
      </c>
      <c r="G31" s="615"/>
      <c r="J31" s="614" t="str">
        <f>IF(J30="","",VLOOKUP(J30,オフィシャル!$AF$4:$AG$22,2,FALSE))</f>
        <v/>
      </c>
      <c r="K31" s="615"/>
      <c r="N31" s="614" t="str">
        <f>IF(N30="","",VLOOKUP(N30,オフィシャル!$AF$4:$AG$22,2,FALSE))</f>
        <v/>
      </c>
      <c r="O31" s="615"/>
      <c r="R31" s="614" t="str">
        <f>IF(R30="","",VLOOKUP(R30,オフィシャル!$AF$4:$AG$22,2,FALSE))</f>
        <v/>
      </c>
      <c r="S31" s="615"/>
      <c r="V31" s="614" t="str">
        <f>IF(V30="","",VLOOKUP(V30,オフィシャル!$AF$4:$AG$22,2,FALSE))</f>
        <v/>
      </c>
      <c r="W31" s="615"/>
      <c r="Z31" s="614" t="str">
        <f>IF(Z30="","",VLOOKUP(Z30,オフィシャル!$AF$4:$AG$22,2,FALSE))</f>
        <v/>
      </c>
      <c r="AA31" s="615"/>
      <c r="AD31" s="614" t="str">
        <f>IF(AD30="","",VLOOKUP(AD30,オフィシャル!$AF$4:$AG$22,2,FALSE))</f>
        <v/>
      </c>
      <c r="AE31" s="615"/>
      <c r="AH31" s="614" t="str">
        <f>IF(AH30="","",VLOOKUP(AH30,オフィシャル!$AF$4:$AG$22,2,FALSE))</f>
        <v/>
      </c>
      <c r="AI31" s="615"/>
      <c r="AL31" s="614" t="str">
        <f>IF(AL30="","",VLOOKUP(AL30,オフィシャル!$AF$4:$AG$22,2,FALSE))</f>
        <v/>
      </c>
      <c r="AM31" s="615"/>
      <c r="AP31" s="614" t="str">
        <f>IF(AP30="","",VLOOKUP(AP30,オフィシャル!$AF$4:$AG$22,2,FALSE))</f>
        <v/>
      </c>
      <c r="AQ31" s="615"/>
      <c r="AT31" s="614" t="str">
        <f>IF(AT30="","",VLOOKUP(AT30,オフィシャル!$AF$4:$AG$22,2,FALSE))</f>
        <v/>
      </c>
      <c r="AU31" s="615"/>
      <c r="AX31" s="614" t="str">
        <f>IF(AX30="","",VLOOKUP(AX30,オフィシャル!$AF$4:$AG$22,2,FALSE))</f>
        <v/>
      </c>
      <c r="AY31" s="615"/>
      <c r="AZ31" s="596"/>
      <c r="BA31" s="596"/>
      <c r="BB31" s="614" t="str">
        <f>IF(BB30="","",VLOOKUP(BB30,オフィシャル!$AF$4:$AG$22,2,FALSE))</f>
        <v/>
      </c>
      <c r="BC31" s="615"/>
      <c r="BD31" s="596"/>
      <c r="BE31" s="596"/>
      <c r="BF31" s="614" t="str">
        <f>IF(BF30="","",VLOOKUP(BF30,オフィシャル!$AF$4:$AG$22,2,FALSE))</f>
        <v/>
      </c>
      <c r="BG31" s="615"/>
      <c r="BH31" s="596"/>
      <c r="BI31" s="596"/>
      <c r="BJ31" s="614" t="str">
        <f>IF(BJ30="","",VLOOKUP(BJ30,オフィシャル!$AF$4:$AG$22,2,FALSE))</f>
        <v/>
      </c>
      <c r="BK31" s="615"/>
      <c r="BL31" s="596"/>
      <c r="BM31" s="596"/>
      <c r="BN31" s="595" t="str">
        <f>IF(BN30="","",VLOOKUP(BN30,#REF!,2,FALSE))</f>
        <v/>
      </c>
      <c r="BO31" s="595"/>
      <c r="BP31" s="188"/>
      <c r="BQ31" s="188"/>
      <c r="BR31" s="595" t="str">
        <f>IF(BR30="","",VLOOKUP(BR30,#REF!,2,FALSE))</f>
        <v/>
      </c>
      <c r="BS31" s="595"/>
    </row>
    <row r="32" spans="1:73" ht="19.5" customHeight="1" x14ac:dyDescent="0.15">
      <c r="K32" s="39"/>
      <c r="O32" s="39"/>
      <c r="P32" s="39"/>
      <c r="Q32" s="39"/>
      <c r="R32" s="39"/>
      <c r="V32" s="39"/>
      <c r="W32" s="39"/>
      <c r="X32" s="39"/>
      <c r="Y32" s="39"/>
      <c r="Z32" s="39"/>
      <c r="AB32" s="39"/>
      <c r="AC32" s="39"/>
      <c r="AD32" s="39"/>
      <c r="AI32" s="39"/>
      <c r="AJ32" s="39"/>
      <c r="AK32" s="39"/>
      <c r="AL32" s="39"/>
      <c r="AP32" s="39"/>
      <c r="AQ32" s="39"/>
      <c r="AR32" s="39"/>
      <c r="AS32" s="39"/>
      <c r="AT32" s="39"/>
      <c r="AW32" s="40"/>
      <c r="AX32" s="39"/>
      <c r="AY32" s="39"/>
    </row>
    <row r="33" spans="2:62" s="79" customFormat="1" ht="19.5" customHeight="1" x14ac:dyDescent="0.2">
      <c r="B33" s="79">
        <v>5</v>
      </c>
      <c r="F33" s="79">
        <v>5</v>
      </c>
      <c r="J33" s="79">
        <v>13</v>
      </c>
      <c r="N33" s="79">
        <v>3</v>
      </c>
      <c r="R33" s="79">
        <v>14</v>
      </c>
      <c r="V33" s="79">
        <v>11</v>
      </c>
      <c r="Z33" s="79">
        <v>6</v>
      </c>
      <c r="AD33" s="79">
        <v>6</v>
      </c>
      <c r="AH33" s="79">
        <v>3</v>
      </c>
      <c r="AL33" s="79">
        <v>14</v>
      </c>
      <c r="AP33" s="79">
        <v>11</v>
      </c>
      <c r="AT33" s="79">
        <v>6</v>
      </c>
      <c r="AX33" s="79">
        <v>15</v>
      </c>
      <c r="BB33" s="79">
        <v>2</v>
      </c>
      <c r="BF33" s="79">
        <v>2</v>
      </c>
      <c r="BJ33" s="79">
        <v>2</v>
      </c>
    </row>
    <row r="34" spans="2:62" ht="19.5" customHeight="1" x14ac:dyDescent="0.15">
      <c r="K34" s="39"/>
      <c r="O34" s="39"/>
      <c r="P34" s="39"/>
      <c r="Q34" s="39"/>
      <c r="R34" s="39"/>
      <c r="S34" s="616"/>
      <c r="T34" s="616"/>
      <c r="U34" s="616"/>
      <c r="V34" s="616"/>
      <c r="W34" s="39"/>
      <c r="X34" s="39"/>
      <c r="Y34" s="39"/>
      <c r="Z34" s="39"/>
      <c r="AB34" s="39"/>
      <c r="AC34" s="39"/>
      <c r="AD34" s="39"/>
      <c r="AI34" s="39"/>
      <c r="AJ34" s="39"/>
      <c r="AK34" s="39"/>
      <c r="AL34" s="39"/>
      <c r="AM34" s="616"/>
      <c r="AN34" s="616"/>
      <c r="AO34" s="616"/>
      <c r="AP34" s="616"/>
      <c r="AQ34" s="39"/>
      <c r="AR34" s="39"/>
      <c r="AS34" s="39"/>
      <c r="AT34" s="39"/>
      <c r="AW34" s="40"/>
      <c r="AX34" s="39"/>
      <c r="AY34" s="39"/>
    </row>
    <row r="35" spans="2:62" ht="19.5" customHeight="1" x14ac:dyDescent="0.2">
      <c r="J35" s="54"/>
      <c r="K35" s="39"/>
      <c r="O35" s="39"/>
      <c r="P35" s="39"/>
      <c r="Q35" s="39"/>
      <c r="R35" s="39"/>
      <c r="S35" s="59"/>
      <c r="T35" s="616"/>
      <c r="U35" s="616"/>
      <c r="V35" s="54"/>
      <c r="W35" s="39"/>
      <c r="X35" s="39"/>
      <c r="Y35" s="39"/>
      <c r="Z35" s="39"/>
      <c r="AB35" s="39"/>
      <c r="AC35" s="39"/>
      <c r="AD35" s="39"/>
      <c r="AI35" s="39"/>
      <c r="AJ35" s="39"/>
      <c r="AK35" s="39"/>
      <c r="AL35" s="39"/>
      <c r="AM35" s="59"/>
      <c r="AN35" s="616"/>
      <c r="AO35" s="616"/>
      <c r="AP35" s="54"/>
      <c r="AQ35" s="39"/>
      <c r="AR35" s="39"/>
      <c r="AS35" s="39"/>
      <c r="AT35" s="39"/>
      <c r="AW35" s="40"/>
      <c r="AX35" s="39"/>
      <c r="AY35" s="39"/>
    </row>
    <row r="36" spans="2:62" ht="9" customHeight="1" x14ac:dyDescent="0.15">
      <c r="K36" s="39"/>
      <c r="O36" s="39"/>
      <c r="P36" s="39"/>
      <c r="Q36" s="39"/>
      <c r="R36" s="39"/>
      <c r="V36" s="39"/>
      <c r="W36" s="39"/>
      <c r="X36" s="39"/>
      <c r="Y36" s="39"/>
      <c r="Z36" s="39"/>
      <c r="AB36" s="39"/>
      <c r="AC36" s="39"/>
      <c r="AD36" s="39"/>
      <c r="AI36" s="39"/>
      <c r="AJ36" s="39"/>
      <c r="AK36" s="39"/>
      <c r="AL36" s="39"/>
      <c r="AP36" s="39"/>
      <c r="AQ36" s="39"/>
      <c r="AR36" s="39"/>
      <c r="AS36" s="39"/>
      <c r="AT36" s="39"/>
      <c r="AW36" s="40"/>
      <c r="AX36" s="39"/>
      <c r="AY36" s="39"/>
    </row>
    <row r="37" spans="2:62" ht="18" customHeight="1" x14ac:dyDescent="0.15"/>
    <row r="38" spans="2:62" ht="51" customHeight="1" x14ac:dyDescent="0.15">
      <c r="K38" s="613"/>
      <c r="L38" s="613"/>
      <c r="M38" s="613"/>
      <c r="N38" s="613"/>
      <c r="O38" s="613"/>
      <c r="P38" s="613"/>
      <c r="Q38" s="613"/>
      <c r="R38" s="613"/>
      <c r="S38" s="613"/>
      <c r="T38" s="613"/>
      <c r="U38" s="613"/>
      <c r="V38" s="613"/>
      <c r="W38" s="613"/>
      <c r="X38" s="613"/>
      <c r="Y38" s="613"/>
      <c r="Z38" s="613"/>
      <c r="AA38" s="613"/>
      <c r="AB38" s="613"/>
      <c r="AC38" s="613"/>
      <c r="AD38" s="613"/>
      <c r="AE38" s="613"/>
      <c r="AF38" s="613"/>
      <c r="AG38" s="613"/>
      <c r="AH38" s="613"/>
      <c r="AI38" s="613"/>
      <c r="AJ38" s="613"/>
      <c r="AK38" s="613"/>
      <c r="AL38" s="613"/>
    </row>
    <row r="39" spans="2:62" ht="18" customHeight="1" x14ac:dyDescent="0.15"/>
    <row r="40" spans="2:62" ht="27" customHeight="1" x14ac:dyDescent="0.15"/>
    <row r="41" spans="2:62" ht="27" customHeight="1" x14ac:dyDescent="0.15"/>
    <row r="42" spans="2:62" ht="27" customHeight="1" x14ac:dyDescent="0.15"/>
    <row r="43" spans="2:62" ht="27" customHeight="1" x14ac:dyDescent="0.15"/>
    <row r="44" spans="2:62" ht="27" customHeight="1" x14ac:dyDescent="0.15"/>
    <row r="45" spans="2:62" ht="27" customHeight="1" x14ac:dyDescent="0.15"/>
    <row r="46" spans="2:62" ht="27" customHeight="1" x14ac:dyDescent="0.15"/>
    <row r="47" spans="2:62" ht="27" customHeight="1" x14ac:dyDescent="0.15"/>
    <row r="48" spans="2:62" ht="27" customHeight="1" x14ac:dyDescent="0.15"/>
    <row r="49" ht="27" customHeight="1" x14ac:dyDescent="0.15"/>
    <row r="50" ht="27" customHeight="1" x14ac:dyDescent="0.15"/>
    <row r="51" ht="27" customHeight="1" x14ac:dyDescent="0.15"/>
    <row r="52" ht="27" customHeight="1" x14ac:dyDescent="0.15"/>
    <row r="53" ht="27" customHeight="1" x14ac:dyDescent="0.15"/>
    <row r="54" ht="27" customHeight="1" x14ac:dyDescent="0.15"/>
  </sheetData>
  <mergeCells count="80">
    <mergeCell ref="B31:C31"/>
    <mergeCell ref="G20:J20"/>
    <mergeCell ref="C24:F24"/>
    <mergeCell ref="W20:Z20"/>
    <mergeCell ref="AM20:AP20"/>
    <mergeCell ref="F30:G30"/>
    <mergeCell ref="F31:G31"/>
    <mergeCell ref="Z31:AA31"/>
    <mergeCell ref="K24:N24"/>
    <mergeCell ref="S24:V24"/>
    <mergeCell ref="AA24:AD24"/>
    <mergeCell ref="AI24:AL24"/>
    <mergeCell ref="B30:C30"/>
    <mergeCell ref="BD30:BE30"/>
    <mergeCell ref="BC5:BO6"/>
    <mergeCell ref="BC7:BO9"/>
    <mergeCell ref="BG24:BJ24"/>
    <mergeCell ref="BC20:BF20"/>
    <mergeCell ref="O14:R14"/>
    <mergeCell ref="AU14:AX14"/>
    <mergeCell ref="AE7:AH7"/>
    <mergeCell ref="BJ30:BK30"/>
    <mergeCell ref="BH31:BI31"/>
    <mergeCell ref="BJ31:BK31"/>
    <mergeCell ref="BB30:BC30"/>
    <mergeCell ref="AT31:AU31"/>
    <mergeCell ref="BB31:BC31"/>
    <mergeCell ref="AT30:AU30"/>
    <mergeCell ref="AZ31:BA31"/>
    <mergeCell ref="AX31:AY31"/>
    <mergeCell ref="BF30:BG30"/>
    <mergeCell ref="BD31:BE31"/>
    <mergeCell ref="BF31:BG31"/>
    <mergeCell ref="BH30:BI30"/>
    <mergeCell ref="AX1:AZ1"/>
    <mergeCell ref="J30:K30"/>
    <mergeCell ref="AX30:AY30"/>
    <mergeCell ref="AZ30:BA30"/>
    <mergeCell ref="AH30:AI30"/>
    <mergeCell ref="AL30:AM30"/>
    <mergeCell ref="AP30:AQ30"/>
    <mergeCell ref="Z30:AA30"/>
    <mergeCell ref="N30:O30"/>
    <mergeCell ref="R30:S30"/>
    <mergeCell ref="W4:AP4"/>
    <mergeCell ref="AY4:BB4"/>
    <mergeCell ref="AD30:AE30"/>
    <mergeCell ref="V30:W30"/>
    <mergeCell ref="AY24:BB24"/>
    <mergeCell ref="AQ24:AT24"/>
    <mergeCell ref="K38:AL38"/>
    <mergeCell ref="J31:K31"/>
    <mergeCell ref="AL31:AM31"/>
    <mergeCell ref="AH31:AI31"/>
    <mergeCell ref="AM34:AP34"/>
    <mergeCell ref="AP31:AQ31"/>
    <mergeCell ref="AN35:AO35"/>
    <mergeCell ref="N31:O31"/>
    <mergeCell ref="R31:S31"/>
    <mergeCell ref="V31:W31"/>
    <mergeCell ref="S34:V34"/>
    <mergeCell ref="T35:U35"/>
    <mergeCell ref="AD31:AE31"/>
    <mergeCell ref="BZ6:BZ7"/>
    <mergeCell ref="AX2:BS2"/>
    <mergeCell ref="BV2:BX2"/>
    <mergeCell ref="BY2:CA2"/>
    <mergeCell ref="BW6:BW7"/>
    <mergeCell ref="AY3:BB3"/>
    <mergeCell ref="BC3:BO3"/>
    <mergeCell ref="AY5:BB9"/>
    <mergeCell ref="BX6:BX7"/>
    <mergeCell ref="BY6:BY7"/>
    <mergeCell ref="BC4:BO4"/>
    <mergeCell ref="BR30:BS30"/>
    <mergeCell ref="BR31:BS31"/>
    <mergeCell ref="BL31:BM31"/>
    <mergeCell ref="BL30:BM30"/>
    <mergeCell ref="BN31:BO31"/>
    <mergeCell ref="BN30:BO30"/>
  </mergeCells>
  <phoneticPr fontId="2"/>
  <printOptions horizontalCentered="1"/>
  <pageMargins left="0.70866141732283472" right="0.70866141732283472" top="0.74803149606299213" bottom="0.74803149606299213" header="0" footer="0"/>
  <pageSetup paperSize="9" scale="50" orientation="landscape" horizont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CR54"/>
  <sheetViews>
    <sheetView showGridLines="0" view="pageBreakPreview" zoomScale="50" zoomScaleNormal="100" zoomScaleSheetLayoutView="50" workbookViewId="0">
      <pane ySplit="2" topLeftCell="A3" activePane="bottomLeft" state="frozenSplit"/>
      <selection activeCell="C3" sqref="C3:I3"/>
      <selection pane="bottomLeft" activeCell="BB31" sqref="BB31:BC31"/>
    </sheetView>
  </sheetViews>
  <sheetFormatPr defaultRowHeight="13.5" x14ac:dyDescent="0.15"/>
  <cols>
    <col min="1" max="1" width="2.625" style="40" customWidth="1"/>
    <col min="2" max="3" width="4.75" style="39" customWidth="1"/>
    <col min="4" max="4" width="1.5" style="39" customWidth="1"/>
    <col min="5" max="5" width="1.5" style="40" customWidth="1"/>
    <col min="6" max="7" width="4.75" style="38" customWidth="1"/>
    <col min="8" max="9" width="1.5" style="38" customWidth="1"/>
    <col min="10" max="11" width="4.75" style="38" customWidth="1"/>
    <col min="12" max="13" width="1.5" style="38" customWidth="1"/>
    <col min="14" max="15" width="4.75" style="38" customWidth="1"/>
    <col min="16" max="17" width="1.5" style="38" customWidth="1"/>
    <col min="18" max="19" width="4.75" style="38" customWidth="1"/>
    <col min="20" max="21" width="1.5" style="38" customWidth="1"/>
    <col min="22" max="23" width="4.75" style="38" customWidth="1"/>
    <col min="24" max="25" width="1.5" style="38" customWidth="1"/>
    <col min="26" max="27" width="4.75" style="38" customWidth="1"/>
    <col min="28" max="29" width="1.5" style="38" customWidth="1"/>
    <col min="30" max="31" width="4.75" style="38" customWidth="1"/>
    <col min="32" max="33" width="1.5" style="38" customWidth="1"/>
    <col min="34" max="35" width="4.75" style="38" customWidth="1"/>
    <col min="36" max="37" width="1.5" style="38" customWidth="1"/>
    <col min="38" max="39" width="4.75" style="38" customWidth="1"/>
    <col min="40" max="41" width="1.5" style="38" customWidth="1"/>
    <col min="42" max="43" width="4.75" style="38" customWidth="1"/>
    <col min="44" max="45" width="1.5" style="38" customWidth="1"/>
    <col min="46" max="47" width="4.75" style="38" customWidth="1"/>
    <col min="48" max="49" width="1.5" style="38" customWidth="1"/>
    <col min="50" max="51" width="4.75" style="38" customWidth="1"/>
    <col min="52" max="53" width="1.5" style="38" customWidth="1"/>
    <col min="54" max="55" width="2.625" style="38" customWidth="1"/>
    <col min="56" max="56" width="2.5" style="38" customWidth="1"/>
    <col min="57" max="57" width="1.5" style="38" customWidth="1"/>
    <col min="58" max="59" width="4.75" style="38" customWidth="1"/>
    <col min="60" max="61" width="1.5" style="38" customWidth="1"/>
    <col min="62" max="63" width="4.75" style="38" customWidth="1"/>
    <col min="64" max="65" width="1.5" style="38" customWidth="1"/>
    <col min="66" max="67" width="4.75" style="38" customWidth="1"/>
    <col min="68" max="69" width="1.5" style="38" customWidth="1"/>
    <col min="70" max="71" width="4.75" style="38" customWidth="1"/>
    <col min="72" max="73" width="1.5" style="38" customWidth="1"/>
    <col min="74" max="75" width="4.75" style="38" customWidth="1"/>
    <col min="76" max="77" width="1.5" style="38" customWidth="1"/>
    <col min="78" max="79" width="4.75" style="38" customWidth="1"/>
    <col min="80" max="81" width="1.5" style="38" customWidth="1"/>
    <col min="82" max="83" width="4.75" style="38" customWidth="1"/>
    <col min="84" max="84" width="1.5" style="38" customWidth="1"/>
    <col min="85" max="86" width="2.625" style="38" customWidth="1"/>
    <col min="87" max="88" width="5.25" style="38" customWidth="1"/>
    <col min="89" max="89" width="3.75" style="38" customWidth="1"/>
    <col min="90" max="16384" width="9" style="38"/>
  </cols>
  <sheetData>
    <row r="1" spans="1:96" ht="39" customHeight="1" x14ac:dyDescent="0.25">
      <c r="AP1" s="617"/>
      <c r="AQ1" s="617"/>
      <c r="AR1" s="617"/>
      <c r="AS1" s="41"/>
      <c r="AT1" s="41"/>
      <c r="AW1" s="41"/>
      <c r="AX1" s="41"/>
      <c r="BA1" s="41"/>
      <c r="BV1" s="617"/>
      <c r="BW1" s="617"/>
      <c r="BX1" s="617"/>
      <c r="BY1" s="41"/>
      <c r="BZ1" s="41"/>
      <c r="CC1" s="41"/>
      <c r="CD1" s="41"/>
    </row>
    <row r="2" spans="1:96" ht="42" customHeight="1" thickBot="1" x14ac:dyDescent="0.2">
      <c r="B2" s="666" t="str">
        <f>予選組合せ!B2</f>
        <v>ＮＴＴ　docomoCUP・第２１回静岡県ドッジボール選手権</v>
      </c>
      <c r="C2" s="666"/>
      <c r="D2" s="666"/>
      <c r="E2" s="666"/>
      <c r="F2" s="666"/>
      <c r="G2" s="666"/>
      <c r="H2" s="666"/>
      <c r="I2" s="666"/>
      <c r="J2" s="666"/>
      <c r="K2" s="666"/>
      <c r="L2" s="666"/>
      <c r="M2" s="666"/>
      <c r="N2" s="666"/>
      <c r="O2" s="666"/>
      <c r="P2" s="666"/>
      <c r="Q2" s="666"/>
      <c r="R2" s="666"/>
      <c r="S2" s="666"/>
      <c r="T2" s="666"/>
      <c r="U2" s="666"/>
      <c r="V2" s="666"/>
      <c r="W2" s="666"/>
      <c r="X2" s="666"/>
      <c r="Y2" s="666"/>
      <c r="Z2" s="666"/>
      <c r="AA2" s="666"/>
      <c r="AB2" s="666"/>
      <c r="AC2" s="666"/>
      <c r="AD2" s="666"/>
      <c r="AE2" s="666"/>
      <c r="AF2" s="666"/>
      <c r="AG2" s="666"/>
      <c r="AH2" s="666"/>
      <c r="AI2" s="666"/>
      <c r="AJ2" s="666"/>
      <c r="AK2" s="666"/>
      <c r="AL2" s="666"/>
      <c r="AM2" s="666"/>
      <c r="AN2" s="666"/>
      <c r="AO2" s="666"/>
      <c r="AP2" s="666"/>
      <c r="AQ2" s="666"/>
      <c r="AR2" s="313"/>
      <c r="AS2" s="313"/>
      <c r="AT2" s="313"/>
      <c r="AU2" s="313"/>
      <c r="AV2" s="313"/>
      <c r="AW2" s="313"/>
      <c r="AX2" s="313"/>
      <c r="AY2" s="313"/>
      <c r="AZ2" s="313"/>
      <c r="BA2" s="313"/>
      <c r="BB2" s="313"/>
      <c r="BC2" s="313"/>
      <c r="BD2" s="313"/>
      <c r="BE2" s="313"/>
      <c r="BF2" s="313"/>
      <c r="BG2" s="313"/>
      <c r="BH2" s="313"/>
      <c r="BI2" s="313"/>
      <c r="BJ2" s="313"/>
      <c r="BK2" s="313"/>
      <c r="BL2" s="313"/>
      <c r="BM2" s="313"/>
      <c r="BN2" s="313"/>
      <c r="BO2" s="313"/>
      <c r="BP2" s="313"/>
      <c r="BQ2" s="313"/>
      <c r="BR2" s="313"/>
      <c r="BS2" s="313"/>
      <c r="BT2" s="313"/>
      <c r="BU2" s="313"/>
      <c r="BV2" s="313"/>
      <c r="BW2" s="313"/>
      <c r="BX2" s="313"/>
      <c r="BY2" s="313"/>
      <c r="BZ2" s="313"/>
      <c r="CA2" s="313"/>
      <c r="CB2" s="313"/>
      <c r="CC2" s="313"/>
      <c r="CD2" s="313"/>
      <c r="CE2" s="313"/>
      <c r="CF2" s="313"/>
      <c r="CG2" s="313"/>
      <c r="CH2" s="313"/>
      <c r="CI2" s="313"/>
      <c r="CJ2" s="313"/>
      <c r="CM2" s="631" t="str">
        <f>タイムスケジュール!D40</f>
        <v>B10勝</v>
      </c>
      <c r="CN2" s="631"/>
      <c r="CO2" s="631"/>
      <c r="CP2" s="631" t="str">
        <f>タイムスケジュール!I40</f>
        <v>C10勝</v>
      </c>
      <c r="CQ2" s="631"/>
      <c r="CR2" s="631"/>
    </row>
    <row r="3" spans="1:96" ht="48" customHeight="1" thickBot="1" x14ac:dyDescent="0.2">
      <c r="B3" s="365" t="s">
        <v>164</v>
      </c>
      <c r="F3" s="43"/>
      <c r="G3" s="43"/>
      <c r="H3" s="43"/>
      <c r="I3" s="43"/>
      <c r="J3" s="43"/>
      <c r="K3" s="43"/>
      <c r="L3" s="43"/>
      <c r="M3" s="43"/>
      <c r="O3" s="44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644" t="s">
        <v>368</v>
      </c>
      <c r="AM3" s="645"/>
      <c r="AN3" s="646"/>
      <c r="AO3" s="647" t="str">
        <f>IF(CO6+CP6=0,"",IF(CN6&gt;CQ6,CM2,CP2))</f>
        <v/>
      </c>
      <c r="AP3" s="648"/>
      <c r="AQ3" s="648"/>
      <c r="AR3" s="648"/>
      <c r="AS3" s="648"/>
      <c r="AT3" s="648"/>
      <c r="AU3" s="648"/>
      <c r="AV3" s="648"/>
      <c r="AW3" s="648"/>
      <c r="AX3" s="648"/>
      <c r="AY3" s="648"/>
      <c r="AZ3" s="648"/>
      <c r="BA3" s="648"/>
      <c r="BB3" s="649"/>
      <c r="BC3" s="233"/>
      <c r="BD3" s="233"/>
      <c r="BE3" s="350"/>
      <c r="BF3" s="365" t="s">
        <v>408</v>
      </c>
      <c r="BG3" s="43"/>
      <c r="BH3" s="43"/>
      <c r="BI3" s="43"/>
      <c r="BJ3" s="43"/>
      <c r="BK3" s="43"/>
      <c r="BL3" s="43"/>
      <c r="BM3" s="43"/>
      <c r="BN3" s="43"/>
      <c r="BO3" s="43"/>
      <c r="BP3" s="43"/>
      <c r="BQ3" s="43"/>
      <c r="BR3" s="232"/>
      <c r="BS3" s="232"/>
      <c r="BT3" s="232"/>
      <c r="BU3" s="232"/>
      <c r="BV3" s="233"/>
      <c r="BW3" s="233"/>
      <c r="BX3" s="233"/>
      <c r="BY3" s="233"/>
      <c r="BZ3" s="233"/>
      <c r="CA3" s="326"/>
      <c r="CB3" s="326"/>
      <c r="CC3" s="326"/>
      <c r="CD3" s="326"/>
      <c r="CE3" s="326"/>
      <c r="CF3" s="326"/>
      <c r="CN3" s="363" t="str">
        <f>IF(CO3&gt;CP3,"○","")</f>
        <v/>
      </c>
      <c r="CO3" s="363">
        <f>V8</f>
        <v>0</v>
      </c>
      <c r="CP3" s="363">
        <f>AA8</f>
        <v>0</v>
      </c>
      <c r="CQ3" s="363" t="str">
        <f>IF(CO3&lt;CP3,"○","")</f>
        <v/>
      </c>
    </row>
    <row r="4" spans="1:96" ht="54" customHeight="1" thickBot="1" x14ac:dyDescent="0.2">
      <c r="A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621" t="str">
        <f>AO3</f>
        <v/>
      </c>
      <c r="O4" s="622"/>
      <c r="P4" s="622"/>
      <c r="Q4" s="622"/>
      <c r="R4" s="622"/>
      <c r="S4" s="622"/>
      <c r="T4" s="622"/>
      <c r="U4" s="622"/>
      <c r="V4" s="622"/>
      <c r="W4" s="622"/>
      <c r="X4" s="622"/>
      <c r="Y4" s="622"/>
      <c r="Z4" s="622"/>
      <c r="AA4" s="622"/>
      <c r="AB4" s="622"/>
      <c r="AC4" s="622"/>
      <c r="AD4" s="622"/>
      <c r="AE4" s="622"/>
      <c r="AF4" s="622"/>
      <c r="AG4" s="622"/>
      <c r="AH4" s="622"/>
      <c r="AI4" s="623"/>
      <c r="AJ4" s="45"/>
      <c r="AK4" s="45"/>
      <c r="AL4" s="644" t="s">
        <v>369</v>
      </c>
      <c r="AM4" s="645"/>
      <c r="AN4" s="646"/>
      <c r="AO4" s="647" t="str">
        <f>IF(CO6+CP6=0,"",IF(CN6&lt;CQ6,CM2,CP2))</f>
        <v/>
      </c>
      <c r="AP4" s="648"/>
      <c r="AQ4" s="648"/>
      <c r="AR4" s="648"/>
      <c r="AS4" s="648"/>
      <c r="AT4" s="648"/>
      <c r="AU4" s="648"/>
      <c r="AV4" s="648"/>
      <c r="AW4" s="648"/>
      <c r="AX4" s="648"/>
      <c r="AY4" s="648"/>
      <c r="AZ4" s="648"/>
      <c r="BA4" s="648"/>
      <c r="BB4" s="649"/>
      <c r="BC4" s="233"/>
      <c r="BD4" s="233"/>
      <c r="BE4" s="326"/>
      <c r="BF4" s="326"/>
      <c r="BG4" s="326"/>
      <c r="BH4" s="641" t="str">
        <f>IF(BO15+BS15=0,"",IF(BO15&gt;BS15,タイムスケジュール!K39,タイムスケジュール!P39))</f>
        <v/>
      </c>
      <c r="BI4" s="642"/>
      <c r="BJ4" s="642"/>
      <c r="BK4" s="642"/>
      <c r="BL4" s="642"/>
      <c r="BM4" s="642"/>
      <c r="BN4" s="642"/>
      <c r="BO4" s="642"/>
      <c r="BP4" s="642"/>
      <c r="BQ4" s="642"/>
      <c r="BR4" s="642"/>
      <c r="BS4" s="642"/>
      <c r="BT4" s="642"/>
      <c r="BU4" s="642"/>
      <c r="BV4" s="642"/>
      <c r="BW4" s="642"/>
      <c r="BX4" s="642"/>
      <c r="BY4" s="642"/>
      <c r="BZ4" s="643"/>
      <c r="CA4" s="326"/>
      <c r="CB4" s="326"/>
      <c r="CC4" s="326"/>
      <c r="CD4" s="326"/>
      <c r="CE4" s="326"/>
      <c r="CF4" s="326"/>
      <c r="CN4" s="363" t="str">
        <f t="shared" ref="CN4:CN5" si="0">IF(CO4&gt;CP4,"○","")</f>
        <v/>
      </c>
      <c r="CO4" s="178">
        <f t="shared" ref="CO4:CO5" si="1">V9</f>
        <v>0</v>
      </c>
      <c r="CP4" s="178">
        <f t="shared" ref="CP4:CP5" si="2">AA9</f>
        <v>0</v>
      </c>
      <c r="CQ4" s="363" t="str">
        <f t="shared" ref="CQ4:CQ5" si="3">IF(CO4&lt;CP4,"○","")</f>
        <v/>
      </c>
    </row>
    <row r="5" spans="1:96" ht="37.5" customHeight="1" x14ac:dyDescent="0.15">
      <c r="A5" s="46"/>
      <c r="B5" s="46"/>
      <c r="C5" s="46"/>
      <c r="D5" s="46"/>
      <c r="E5" s="46"/>
      <c r="F5" s="250"/>
      <c r="G5" s="88"/>
      <c r="H5" s="216"/>
      <c r="I5" s="216"/>
      <c r="J5" s="249"/>
      <c r="K5" s="249"/>
      <c r="L5" s="249"/>
      <c r="M5" s="249"/>
      <c r="N5" s="249"/>
      <c r="O5" s="249"/>
      <c r="P5" s="249"/>
      <c r="Q5" s="249"/>
      <c r="R5" s="249"/>
      <c r="S5" s="249"/>
      <c r="T5" s="249"/>
      <c r="U5" s="249"/>
      <c r="V5" s="249"/>
      <c r="W5" s="249"/>
      <c r="X5" s="353"/>
      <c r="Y5" s="249"/>
      <c r="Z5" s="249"/>
      <c r="AA5" s="249"/>
      <c r="AB5" s="216"/>
      <c r="AC5" s="216"/>
      <c r="AD5" s="249"/>
      <c r="AE5" s="249"/>
      <c r="AF5" s="249"/>
      <c r="AG5" s="249"/>
      <c r="AH5" s="249"/>
      <c r="AI5" s="249"/>
      <c r="AJ5" s="249"/>
      <c r="AK5" s="249"/>
      <c r="AL5" s="655" t="s">
        <v>370</v>
      </c>
      <c r="AM5" s="656"/>
      <c r="AN5" s="657"/>
      <c r="AO5" s="632" t="str">
        <f>IF(J15+O15=0,"",IF(J15&lt;O15,タイムスケジュール!K38,タイムスケジュール!P38))</f>
        <v/>
      </c>
      <c r="AP5" s="633"/>
      <c r="AQ5" s="633"/>
      <c r="AR5" s="633"/>
      <c r="AS5" s="633"/>
      <c r="AT5" s="633"/>
      <c r="AU5" s="633"/>
      <c r="AV5" s="633"/>
      <c r="AW5" s="633"/>
      <c r="AX5" s="633"/>
      <c r="AY5" s="633"/>
      <c r="AZ5" s="633"/>
      <c r="BA5" s="633"/>
      <c r="BB5" s="634"/>
      <c r="BC5" s="233"/>
      <c r="BD5" s="233"/>
      <c r="BE5" s="249"/>
      <c r="BF5" s="249"/>
      <c r="BG5" s="249"/>
      <c r="BH5" s="216"/>
      <c r="BI5" s="216"/>
      <c r="BJ5" s="249"/>
      <c r="BK5" s="249"/>
      <c r="BL5" s="249"/>
      <c r="BM5" s="249"/>
      <c r="BN5" s="249"/>
      <c r="BO5" s="249"/>
      <c r="BP5" s="249"/>
      <c r="BQ5" s="353"/>
      <c r="BR5" s="232"/>
      <c r="BS5" s="232"/>
      <c r="BT5" s="232"/>
      <c r="BU5" s="232"/>
      <c r="BV5" s="233"/>
      <c r="BW5" s="233"/>
      <c r="BX5" s="233"/>
      <c r="BY5" s="233"/>
      <c r="BZ5" s="233"/>
      <c r="CA5" s="326"/>
      <c r="CB5" s="326"/>
      <c r="CC5" s="326"/>
      <c r="CD5" s="326"/>
      <c r="CE5" s="326"/>
      <c r="CF5" s="326"/>
      <c r="CN5" s="363" t="str">
        <f t="shared" si="0"/>
        <v/>
      </c>
      <c r="CO5" s="178">
        <f t="shared" si="1"/>
        <v>0</v>
      </c>
      <c r="CP5" s="178">
        <f t="shared" si="2"/>
        <v>0</v>
      </c>
      <c r="CQ5" s="363" t="str">
        <f t="shared" si="3"/>
        <v/>
      </c>
    </row>
    <row r="6" spans="1:96" ht="15.75" customHeight="1" thickBot="1" x14ac:dyDescent="0.2">
      <c r="F6" s="47"/>
      <c r="G6" s="47"/>
      <c r="H6" s="216"/>
      <c r="I6" s="216"/>
      <c r="J6" s="249"/>
      <c r="K6" s="249"/>
      <c r="L6" s="249"/>
      <c r="M6" s="249"/>
      <c r="N6" s="249"/>
      <c r="O6" s="249"/>
      <c r="P6" s="249"/>
      <c r="Q6" s="249"/>
      <c r="R6" s="249"/>
      <c r="S6" s="249"/>
      <c r="T6" s="249"/>
      <c r="U6" s="249"/>
      <c r="V6" s="249"/>
      <c r="W6" s="249"/>
      <c r="X6" s="354"/>
      <c r="Y6" s="249"/>
      <c r="Z6" s="249"/>
      <c r="AA6" s="249"/>
      <c r="AB6" s="352"/>
      <c r="AC6" s="216"/>
      <c r="AD6" s="249"/>
      <c r="AE6" s="249"/>
      <c r="AF6" s="249"/>
      <c r="AG6" s="249"/>
      <c r="AH6" s="249"/>
      <c r="AI6" s="249"/>
      <c r="AJ6" s="249"/>
      <c r="AK6" s="249"/>
      <c r="AL6" s="658"/>
      <c r="AM6" s="659"/>
      <c r="AN6" s="660"/>
      <c r="AO6" s="635"/>
      <c r="AP6" s="636"/>
      <c r="AQ6" s="636"/>
      <c r="AR6" s="636"/>
      <c r="AS6" s="636"/>
      <c r="AT6" s="636"/>
      <c r="AU6" s="636"/>
      <c r="AV6" s="636"/>
      <c r="AW6" s="636"/>
      <c r="AX6" s="636"/>
      <c r="AY6" s="636"/>
      <c r="AZ6" s="636"/>
      <c r="BA6" s="636"/>
      <c r="BB6" s="637"/>
      <c r="BC6" s="233"/>
      <c r="BD6" s="233"/>
      <c r="BE6" s="249"/>
      <c r="BF6" s="249"/>
      <c r="BG6" s="249"/>
      <c r="BH6" s="216"/>
      <c r="BI6" s="216"/>
      <c r="BJ6" s="249"/>
      <c r="BK6" s="249"/>
      <c r="BL6" s="249"/>
      <c r="BM6" s="249"/>
      <c r="BN6" s="249"/>
      <c r="BO6" s="249"/>
      <c r="BP6" s="249"/>
      <c r="BQ6" s="353"/>
      <c r="BR6" s="232"/>
      <c r="BS6" s="232"/>
      <c r="BT6" s="232"/>
      <c r="BU6" s="232"/>
      <c r="BV6" s="233"/>
      <c r="BW6" s="233"/>
      <c r="BX6" s="233"/>
      <c r="BY6" s="233"/>
      <c r="BZ6" s="233"/>
      <c r="CA6" s="326"/>
      <c r="CB6" s="326"/>
      <c r="CC6" s="326"/>
      <c r="CD6" s="326"/>
      <c r="CE6" s="326"/>
      <c r="CF6" s="326"/>
      <c r="CN6" s="598">
        <f>COUNTIF(CN3:CN5,"○")</f>
        <v>0</v>
      </c>
      <c r="CO6" s="598">
        <f>SUM(CO3:CO5)</f>
        <v>0</v>
      </c>
      <c r="CP6" s="598">
        <f>SUM(CP3:CP5)</f>
        <v>0</v>
      </c>
      <c r="CQ6" s="598">
        <f>COUNTIF(CQ3:CQ5,"○")</f>
        <v>0</v>
      </c>
    </row>
    <row r="7" spans="1:96" ht="15.75" customHeight="1" x14ac:dyDescent="0.2">
      <c r="F7" s="47"/>
      <c r="G7" s="47"/>
      <c r="H7" s="128"/>
      <c r="I7" s="128"/>
      <c r="J7" s="128"/>
      <c r="K7" s="128"/>
      <c r="L7" s="47"/>
      <c r="M7" s="252"/>
      <c r="N7" s="245"/>
      <c r="O7" s="245"/>
      <c r="P7" s="245"/>
      <c r="Q7" s="245"/>
      <c r="R7" s="245"/>
      <c r="S7" s="245"/>
      <c r="T7" s="245"/>
      <c r="U7" s="245"/>
      <c r="V7" s="245"/>
      <c r="W7" s="630" t="s">
        <v>471</v>
      </c>
      <c r="X7" s="630"/>
      <c r="Y7" s="630"/>
      <c r="Z7" s="630"/>
      <c r="AA7" s="144"/>
      <c r="AB7" s="128"/>
      <c r="AC7" s="144"/>
      <c r="AD7" s="144"/>
      <c r="AE7" s="144"/>
      <c r="AF7" s="245"/>
      <c r="AG7" s="245"/>
      <c r="AH7" s="245"/>
      <c r="AI7" s="245"/>
      <c r="AJ7" s="248"/>
      <c r="AK7" s="47"/>
      <c r="AL7" s="658"/>
      <c r="AM7" s="659"/>
      <c r="AN7" s="660"/>
      <c r="AO7" s="632" t="str">
        <f>IF(AH15+AL15=0,"",IF(AH15&lt;AL15,タイムスケジュール!R38,タイムスケジュール!W38))</f>
        <v/>
      </c>
      <c r="AP7" s="633"/>
      <c r="AQ7" s="633"/>
      <c r="AR7" s="633"/>
      <c r="AS7" s="633"/>
      <c r="AT7" s="633"/>
      <c r="AU7" s="633"/>
      <c r="AV7" s="633"/>
      <c r="AW7" s="633"/>
      <c r="AX7" s="633"/>
      <c r="AY7" s="633"/>
      <c r="AZ7" s="633"/>
      <c r="BA7" s="633"/>
      <c r="BB7" s="634"/>
      <c r="BC7" s="233"/>
      <c r="BD7" s="233"/>
      <c r="BE7" s="128"/>
      <c r="BF7" s="128"/>
      <c r="BG7" s="128"/>
      <c r="BH7" s="128"/>
      <c r="BI7" s="128"/>
      <c r="BJ7" s="128"/>
      <c r="BK7" s="128"/>
      <c r="BL7" s="47"/>
      <c r="BM7" s="47"/>
      <c r="BN7" s="47"/>
      <c r="BO7" s="47"/>
      <c r="BP7" s="47"/>
      <c r="BQ7" s="133"/>
      <c r="BR7" s="232"/>
      <c r="BS7" s="232"/>
      <c r="BT7" s="232"/>
      <c r="BU7" s="232"/>
      <c r="BV7" s="233"/>
      <c r="BW7" s="233"/>
      <c r="BX7" s="233"/>
      <c r="BY7" s="233"/>
      <c r="BZ7" s="233"/>
      <c r="CA7" s="370"/>
      <c r="CB7" s="326"/>
      <c r="CC7" s="326"/>
      <c r="CD7" s="326"/>
      <c r="CE7" s="326"/>
      <c r="CF7" s="326"/>
      <c r="CN7" s="599"/>
      <c r="CO7" s="599"/>
      <c r="CP7" s="599"/>
      <c r="CQ7" s="599"/>
    </row>
    <row r="8" spans="1:96" ht="18.75" customHeight="1" x14ac:dyDescent="0.2">
      <c r="F8" s="47"/>
      <c r="G8" s="47"/>
      <c r="H8" s="128"/>
      <c r="I8" s="128"/>
      <c r="J8" s="145"/>
      <c r="K8" s="128"/>
      <c r="L8" s="47"/>
      <c r="M8" s="248"/>
      <c r="N8" s="47"/>
      <c r="O8" s="47"/>
      <c r="P8" s="47"/>
      <c r="Q8" s="47"/>
      <c r="R8" s="47"/>
      <c r="S8" s="47"/>
      <c r="T8" s="47"/>
      <c r="U8" s="47"/>
      <c r="V8" s="130">
        <f>タイムスケジュール!E40</f>
        <v>0</v>
      </c>
      <c r="W8" s="128"/>
      <c r="X8" s="47"/>
      <c r="Y8" s="47"/>
      <c r="Z8" s="47"/>
      <c r="AA8" s="130">
        <f>タイムスケジュール!G40</f>
        <v>0</v>
      </c>
      <c r="AB8" s="128"/>
      <c r="AC8" s="128"/>
      <c r="AD8" s="145"/>
      <c r="AE8" s="128"/>
      <c r="AF8" s="47"/>
      <c r="AG8" s="47"/>
      <c r="AH8" s="47"/>
      <c r="AI8" s="47"/>
      <c r="AJ8" s="248"/>
      <c r="AK8" s="47"/>
      <c r="AL8" s="658"/>
      <c r="AM8" s="659"/>
      <c r="AN8" s="660"/>
      <c r="AO8" s="638"/>
      <c r="AP8" s="639"/>
      <c r="AQ8" s="639"/>
      <c r="AR8" s="639"/>
      <c r="AS8" s="639"/>
      <c r="AT8" s="639"/>
      <c r="AU8" s="639"/>
      <c r="AV8" s="639"/>
      <c r="AW8" s="639"/>
      <c r="AX8" s="639"/>
      <c r="AY8" s="639"/>
      <c r="AZ8" s="639"/>
      <c r="BA8" s="639"/>
      <c r="BB8" s="640"/>
      <c r="BC8" s="233"/>
      <c r="BD8" s="233"/>
      <c r="BE8" s="47"/>
      <c r="BF8" s="47"/>
      <c r="BG8" s="128"/>
      <c r="BH8" s="128"/>
      <c r="BI8" s="128"/>
      <c r="BJ8" s="145"/>
      <c r="BK8" s="128"/>
      <c r="BL8" s="47"/>
      <c r="BM8" s="47"/>
      <c r="BN8" s="47"/>
      <c r="BO8" s="47"/>
      <c r="BP8" s="47"/>
      <c r="BQ8" s="133"/>
      <c r="BR8" s="232"/>
      <c r="BS8" s="232"/>
      <c r="BT8" s="232"/>
      <c r="BU8" s="232"/>
      <c r="BV8" s="233"/>
      <c r="BW8" s="233"/>
      <c r="BX8" s="233"/>
      <c r="BY8" s="233"/>
      <c r="BZ8" s="233"/>
      <c r="CA8" s="370"/>
      <c r="CB8" s="326"/>
      <c r="CC8" s="326"/>
      <c r="CD8" s="326"/>
      <c r="CE8" s="326"/>
      <c r="CF8" s="326"/>
    </row>
    <row r="9" spans="1:96" ht="18.75" customHeight="1" thickBot="1" x14ac:dyDescent="0.25">
      <c r="A9" s="78"/>
      <c r="B9" s="48"/>
      <c r="C9" s="48"/>
      <c r="D9" s="48"/>
      <c r="E9" s="78"/>
      <c r="F9" s="47"/>
      <c r="G9" s="47"/>
      <c r="H9" s="128"/>
      <c r="I9" s="128"/>
      <c r="J9" s="128"/>
      <c r="K9" s="128"/>
      <c r="L9" s="47"/>
      <c r="M9" s="248"/>
      <c r="N9" s="47"/>
      <c r="O9" s="47"/>
      <c r="P9" s="47"/>
      <c r="Q9" s="47"/>
      <c r="R9" s="47"/>
      <c r="S9" s="47"/>
      <c r="T9" s="47"/>
      <c r="U9" s="47"/>
      <c r="V9" s="130">
        <f>タイムスケジュール!E41</f>
        <v>0</v>
      </c>
      <c r="W9" s="128"/>
      <c r="X9" s="47"/>
      <c r="Y9" s="47"/>
      <c r="Z9" s="47"/>
      <c r="AA9" s="130">
        <f>タイムスケジュール!G41</f>
        <v>0</v>
      </c>
      <c r="AB9" s="128"/>
      <c r="AC9" s="128"/>
      <c r="AD9" s="145"/>
      <c r="AE9" s="128"/>
      <c r="AF9" s="47"/>
      <c r="AG9" s="47"/>
      <c r="AH9" s="47"/>
      <c r="AI9" s="47"/>
      <c r="AJ9" s="248"/>
      <c r="AK9" s="47"/>
      <c r="AL9" s="661"/>
      <c r="AM9" s="662"/>
      <c r="AN9" s="663"/>
      <c r="AO9" s="635"/>
      <c r="AP9" s="636"/>
      <c r="AQ9" s="636"/>
      <c r="AR9" s="636"/>
      <c r="AS9" s="636"/>
      <c r="AT9" s="636"/>
      <c r="AU9" s="636"/>
      <c r="AV9" s="636"/>
      <c r="AW9" s="636"/>
      <c r="AX9" s="636"/>
      <c r="AY9" s="636"/>
      <c r="AZ9" s="636"/>
      <c r="BA9" s="636"/>
      <c r="BB9" s="637"/>
      <c r="BC9" s="233"/>
      <c r="BD9" s="233"/>
      <c r="BE9" s="47"/>
      <c r="BF9" s="47"/>
      <c r="BG9" s="128"/>
      <c r="BH9" s="128"/>
      <c r="BI9" s="128"/>
      <c r="BJ9" s="145"/>
      <c r="BK9" s="128"/>
      <c r="BL9" s="47"/>
      <c r="BM9" s="47"/>
      <c r="BN9" s="47"/>
      <c r="BO9" s="47"/>
      <c r="BP9" s="47"/>
      <c r="BQ9" s="133"/>
      <c r="BR9" s="232"/>
      <c r="BS9" s="232"/>
      <c r="BT9" s="232"/>
      <c r="BU9" s="232"/>
      <c r="BV9" s="233"/>
      <c r="BW9" s="233"/>
      <c r="BX9" s="233"/>
      <c r="BY9" s="233"/>
      <c r="BZ9" s="233"/>
      <c r="CA9" s="370"/>
      <c r="CB9" s="326"/>
      <c r="CC9" s="326"/>
      <c r="CD9" s="326"/>
      <c r="CE9" s="326"/>
      <c r="CF9" s="326"/>
    </row>
    <row r="10" spans="1:96" s="49" customFormat="1" ht="18.75" customHeight="1" x14ac:dyDescent="0.2">
      <c r="A10" s="78"/>
      <c r="B10" s="48"/>
      <c r="C10" s="48"/>
      <c r="D10" s="48"/>
      <c r="E10" s="78"/>
      <c r="F10" s="47"/>
      <c r="G10" s="47"/>
      <c r="H10" s="191"/>
      <c r="I10" s="191"/>
      <c r="J10" s="191"/>
      <c r="K10" s="128"/>
      <c r="L10" s="47"/>
      <c r="M10" s="248"/>
      <c r="N10" s="192"/>
      <c r="O10" s="192"/>
      <c r="P10" s="47"/>
      <c r="Q10" s="47"/>
      <c r="R10" s="47"/>
      <c r="S10" s="47"/>
      <c r="T10" s="47"/>
      <c r="U10" s="47"/>
      <c r="V10" s="130">
        <f>タイムスケジュール!E42</f>
        <v>0</v>
      </c>
      <c r="W10" s="128"/>
      <c r="X10" s="47"/>
      <c r="Y10" s="47"/>
      <c r="Z10" s="47"/>
      <c r="AA10" s="130">
        <f>タイムスケジュール!G42</f>
        <v>0</v>
      </c>
      <c r="AB10" s="191"/>
      <c r="AC10" s="191"/>
      <c r="AD10" s="145"/>
      <c r="AE10" s="128"/>
      <c r="AF10" s="47"/>
      <c r="AG10" s="47"/>
      <c r="AH10" s="47"/>
      <c r="AI10" s="47"/>
      <c r="AJ10" s="248"/>
      <c r="AK10" s="47"/>
      <c r="AL10" s="47"/>
      <c r="AM10" s="47"/>
      <c r="AN10" s="47"/>
      <c r="AO10" s="50"/>
      <c r="BD10" s="50"/>
      <c r="BE10" s="47"/>
      <c r="BF10" s="47"/>
      <c r="BG10" s="128"/>
      <c r="BH10" s="191"/>
      <c r="BI10" s="191"/>
      <c r="BJ10" s="145"/>
      <c r="BK10" s="128"/>
      <c r="BL10" s="47"/>
      <c r="BM10" s="47"/>
      <c r="BN10" s="47"/>
      <c r="BO10" s="47"/>
      <c r="BP10" s="47"/>
      <c r="BQ10" s="133"/>
      <c r="BR10" s="47"/>
      <c r="BS10" s="47"/>
      <c r="BT10" s="47"/>
      <c r="BU10" s="50"/>
      <c r="BV10" s="50"/>
      <c r="BW10" s="50"/>
      <c r="BX10" s="50"/>
      <c r="BY10" s="50"/>
      <c r="BZ10" s="50"/>
      <c r="CA10" s="50"/>
    </row>
    <row r="11" spans="1:96" s="49" customFormat="1" ht="17.25" customHeight="1" x14ac:dyDescent="0.2">
      <c r="A11" s="78"/>
      <c r="B11" s="48"/>
      <c r="C11" s="48"/>
      <c r="D11" s="48"/>
      <c r="E11" s="78"/>
      <c r="F11" s="47"/>
      <c r="G11" s="47"/>
      <c r="H11" s="191"/>
      <c r="I11" s="191"/>
      <c r="J11" s="131"/>
      <c r="K11" s="128"/>
      <c r="L11" s="47"/>
      <c r="M11" s="251"/>
      <c r="N11" s="128"/>
      <c r="O11" s="128"/>
      <c r="P11" s="128"/>
      <c r="Q11" s="47"/>
      <c r="R11" s="128"/>
      <c r="S11" s="47"/>
      <c r="T11" s="47"/>
      <c r="U11" s="47"/>
      <c r="V11" s="47"/>
      <c r="W11" s="128"/>
      <c r="X11" s="47"/>
      <c r="Y11" s="47"/>
      <c r="Z11" s="47"/>
      <c r="AA11" s="128"/>
      <c r="AB11" s="191"/>
      <c r="AC11" s="191"/>
      <c r="AD11" s="131"/>
      <c r="AE11" s="128"/>
      <c r="AF11" s="128"/>
      <c r="AG11" s="47"/>
      <c r="AH11" s="128"/>
      <c r="AI11" s="47"/>
      <c r="AJ11" s="248"/>
      <c r="AK11" s="47"/>
      <c r="AL11" s="47"/>
      <c r="AM11" s="47"/>
      <c r="AN11" s="47"/>
      <c r="AO11" s="50"/>
      <c r="AP11" s="50"/>
      <c r="AQ11" s="50"/>
      <c r="BD11" s="50"/>
      <c r="BE11" s="47"/>
      <c r="BF11" s="47"/>
      <c r="BG11" s="128"/>
      <c r="BH11" s="191"/>
      <c r="BI11" s="191"/>
      <c r="BJ11" s="131"/>
      <c r="BK11" s="128"/>
      <c r="BL11" s="128"/>
      <c r="BM11" s="47"/>
      <c r="BN11" s="128"/>
      <c r="BO11" s="47"/>
      <c r="BP11" s="47"/>
      <c r="BQ11" s="133"/>
      <c r="BR11" s="47"/>
      <c r="BS11" s="47"/>
      <c r="BT11" s="47"/>
      <c r="BU11" s="50"/>
      <c r="BV11" s="50"/>
      <c r="BW11" s="50"/>
    </row>
    <row r="12" spans="1:96" s="49" customFormat="1" ht="17.25" customHeight="1" x14ac:dyDescent="0.2">
      <c r="A12" s="52"/>
      <c r="B12" s="51"/>
      <c r="C12" s="51"/>
      <c r="D12" s="51"/>
      <c r="E12" s="52"/>
      <c r="F12" s="50"/>
      <c r="G12" s="50"/>
      <c r="H12" s="191"/>
      <c r="I12" s="191"/>
      <c r="J12" s="131"/>
      <c r="K12" s="128"/>
      <c r="L12" s="50"/>
      <c r="M12" s="251"/>
      <c r="N12" s="128"/>
      <c r="O12" s="128"/>
      <c r="P12" s="128"/>
      <c r="Q12" s="128"/>
      <c r="R12" s="128"/>
      <c r="S12" s="50"/>
      <c r="T12" s="50"/>
      <c r="U12" s="50"/>
      <c r="V12" s="50"/>
      <c r="W12" s="50"/>
      <c r="X12" s="50"/>
      <c r="Y12" s="50"/>
      <c r="Z12" s="50"/>
      <c r="AA12" s="50"/>
      <c r="AB12" s="191"/>
      <c r="AC12" s="191"/>
      <c r="AD12" s="131"/>
      <c r="AE12" s="128"/>
      <c r="AF12" s="128"/>
      <c r="AG12" s="128"/>
      <c r="AH12" s="128"/>
      <c r="AI12" s="50"/>
      <c r="AJ12" s="243"/>
      <c r="AK12" s="50"/>
      <c r="AL12" s="50"/>
      <c r="AM12" s="50"/>
      <c r="AN12" s="50"/>
      <c r="AO12" s="50"/>
      <c r="AP12" s="50"/>
      <c r="AQ12" s="50"/>
      <c r="BE12" s="50"/>
      <c r="BF12" s="50"/>
      <c r="BG12" s="50"/>
      <c r="BH12" s="191"/>
      <c r="BI12" s="191"/>
      <c r="BJ12" s="131"/>
      <c r="BK12" s="128"/>
      <c r="BL12" s="128"/>
      <c r="BM12" s="128"/>
      <c r="BN12" s="128"/>
      <c r="BO12" s="50"/>
      <c r="BP12" s="50"/>
      <c r="BQ12" s="53"/>
      <c r="BR12" s="50"/>
      <c r="BS12" s="50"/>
      <c r="BT12" s="50"/>
      <c r="BU12" s="50"/>
      <c r="BV12" s="50"/>
      <c r="BW12" s="50"/>
    </row>
    <row r="13" spans="1:96" s="49" customFormat="1" ht="17.25" customHeight="1" x14ac:dyDescent="0.2">
      <c r="A13" s="52"/>
      <c r="B13" s="51"/>
      <c r="C13" s="51"/>
      <c r="D13" s="51"/>
      <c r="E13" s="52"/>
      <c r="F13" s="50"/>
      <c r="G13" s="50"/>
      <c r="H13" s="191"/>
      <c r="I13" s="191"/>
      <c r="J13" s="131"/>
      <c r="K13" s="128"/>
      <c r="L13" s="50"/>
      <c r="M13" s="251"/>
      <c r="N13" s="128"/>
      <c r="O13" s="222"/>
      <c r="P13" s="128"/>
      <c r="Q13" s="128"/>
      <c r="R13" s="190"/>
      <c r="S13" s="50"/>
      <c r="T13" s="50"/>
      <c r="U13" s="50"/>
      <c r="V13" s="50"/>
      <c r="W13" s="50"/>
      <c r="X13" s="50"/>
      <c r="Y13" s="50"/>
      <c r="Z13" s="50"/>
      <c r="AA13" s="50"/>
      <c r="AB13" s="191"/>
      <c r="AC13" s="191"/>
      <c r="AD13" s="131"/>
      <c r="AE13" s="128"/>
      <c r="AF13" s="128"/>
      <c r="AG13" s="128"/>
      <c r="AH13" s="190"/>
      <c r="AI13" s="50"/>
      <c r="AJ13" s="351"/>
      <c r="AK13" s="308"/>
      <c r="AL13" s="308"/>
      <c r="AM13" s="308"/>
      <c r="AN13" s="308"/>
      <c r="AO13" s="50"/>
      <c r="AP13" s="50"/>
      <c r="AQ13" s="50"/>
      <c r="BE13" s="50"/>
      <c r="BF13" s="50"/>
      <c r="BG13" s="50"/>
      <c r="BH13" s="191"/>
      <c r="BI13" s="191"/>
      <c r="BJ13" s="131"/>
      <c r="BK13" s="128"/>
      <c r="BL13" s="128"/>
      <c r="BM13" s="128"/>
      <c r="BN13" s="190"/>
      <c r="BO13" s="50"/>
      <c r="BP13" s="50"/>
      <c r="BQ13" s="255"/>
      <c r="BR13" s="50"/>
      <c r="BS13" s="50"/>
      <c r="BT13" s="50"/>
      <c r="BU13" s="308"/>
      <c r="BV13" s="308"/>
      <c r="BW13" s="50"/>
      <c r="BY13" s="50"/>
      <c r="BZ13" s="50"/>
      <c r="CA13" s="50"/>
      <c r="CB13" s="50"/>
      <c r="CC13" s="50"/>
      <c r="CD13" s="50"/>
    </row>
    <row r="14" spans="1:96" s="49" customFormat="1" ht="23.25" customHeight="1" x14ac:dyDescent="0.2">
      <c r="A14" s="50"/>
      <c r="B14" s="50"/>
      <c r="C14" s="50"/>
      <c r="D14" s="50"/>
      <c r="E14" s="50"/>
      <c r="F14" s="244"/>
      <c r="G14" s="141"/>
      <c r="H14" s="239"/>
      <c r="I14" s="239"/>
      <c r="J14" s="239"/>
      <c r="K14" s="628" t="s">
        <v>400</v>
      </c>
      <c r="L14" s="628"/>
      <c r="M14" s="628"/>
      <c r="N14" s="628"/>
      <c r="O14" s="246"/>
      <c r="P14" s="144"/>
      <c r="Q14" s="144"/>
      <c r="R14" s="247"/>
      <c r="S14" s="141"/>
      <c r="T14" s="143"/>
      <c r="U14" s="50"/>
      <c r="V14" s="50"/>
      <c r="W14" s="50"/>
      <c r="X14" s="50"/>
      <c r="Y14" s="50"/>
      <c r="Z14" s="50"/>
      <c r="AA14" s="50"/>
      <c r="AB14" s="116"/>
      <c r="AC14" s="116"/>
      <c r="AD14" s="116"/>
      <c r="AE14" s="116"/>
      <c r="AF14" s="128"/>
      <c r="AG14" s="139"/>
      <c r="AH14" s="247"/>
      <c r="AI14" s="628" t="s">
        <v>401</v>
      </c>
      <c r="AJ14" s="628"/>
      <c r="AK14" s="628"/>
      <c r="AL14" s="628"/>
      <c r="AM14" s="116"/>
      <c r="AN14" s="116"/>
      <c r="AO14" s="239"/>
      <c r="AP14" s="239"/>
      <c r="AQ14" s="141"/>
      <c r="AR14" s="141"/>
      <c r="AS14" s="141"/>
      <c r="AT14" s="141"/>
      <c r="AU14" s="141"/>
      <c r="AV14" s="243"/>
      <c r="AW14" s="50"/>
      <c r="AX14" s="50"/>
      <c r="AZ14" s="50"/>
      <c r="BA14" s="50"/>
      <c r="BE14" s="50"/>
      <c r="BF14" s="50"/>
      <c r="BG14" s="50"/>
      <c r="BH14" s="116"/>
      <c r="BI14" s="116"/>
      <c r="BJ14" s="115"/>
      <c r="BK14" s="239"/>
      <c r="BL14" s="144"/>
      <c r="BM14" s="144"/>
      <c r="BN14" s="247"/>
      <c r="BO14" s="628" t="s">
        <v>407</v>
      </c>
      <c r="BP14" s="628"/>
      <c r="BQ14" s="628"/>
      <c r="BR14" s="628"/>
      <c r="BS14" s="628"/>
      <c r="BT14" s="239"/>
      <c r="BU14" s="116"/>
      <c r="BV14" s="116"/>
      <c r="BW14" s="141"/>
      <c r="BX14" s="143"/>
      <c r="BY14" s="50"/>
      <c r="BZ14" s="50"/>
      <c r="CA14" s="50"/>
      <c r="CB14" s="50"/>
      <c r="CC14" s="50"/>
      <c r="CD14" s="50"/>
      <c r="CF14" s="50"/>
    </row>
    <row r="15" spans="1:96" s="49" customFormat="1" ht="17.25" customHeight="1" x14ac:dyDescent="0.2">
      <c r="A15" s="50"/>
      <c r="B15" s="50"/>
      <c r="C15" s="50"/>
      <c r="D15" s="50"/>
      <c r="E15" s="50"/>
      <c r="F15" s="243"/>
      <c r="G15" s="50"/>
      <c r="H15" s="116"/>
      <c r="I15" s="116"/>
      <c r="J15" s="116">
        <f>タイムスケジュール!L38</f>
        <v>0</v>
      </c>
      <c r="K15" s="131"/>
      <c r="L15" s="50"/>
      <c r="M15" s="47"/>
      <c r="N15" s="222"/>
      <c r="O15" s="222">
        <f>タイムスケジュール!N38</f>
        <v>0</v>
      </c>
      <c r="P15" s="128"/>
      <c r="Q15" s="128"/>
      <c r="R15" s="190"/>
      <c r="S15" s="50"/>
      <c r="T15" s="53"/>
      <c r="U15" s="50"/>
      <c r="V15" s="50"/>
      <c r="W15" s="50"/>
      <c r="X15" s="50"/>
      <c r="Y15" s="50"/>
      <c r="Z15" s="50"/>
      <c r="AA15" s="50"/>
      <c r="AB15" s="116"/>
      <c r="AC15" s="116"/>
      <c r="AD15" s="116"/>
      <c r="AE15" s="116"/>
      <c r="AF15" s="128"/>
      <c r="AG15" s="139"/>
      <c r="AH15" s="652">
        <f>タイムスケジュール!S38</f>
        <v>0</v>
      </c>
      <c r="AI15" s="653"/>
      <c r="AJ15" s="116"/>
      <c r="AK15" s="116"/>
      <c r="AL15" s="654">
        <f>タイムスケジュール!U38</f>
        <v>0</v>
      </c>
      <c r="AM15" s="654"/>
      <c r="AN15" s="116"/>
      <c r="AO15" s="116"/>
      <c r="AP15" s="116"/>
      <c r="AQ15" s="50"/>
      <c r="AR15" s="50"/>
      <c r="AS15" s="50"/>
      <c r="AT15" s="50"/>
      <c r="AU15" s="50"/>
      <c r="AV15" s="243"/>
      <c r="AW15" s="50"/>
      <c r="AX15" s="50"/>
      <c r="AZ15" s="50"/>
      <c r="BA15" s="50"/>
      <c r="BE15" s="50"/>
      <c r="BF15" s="50"/>
      <c r="BG15" s="50"/>
      <c r="BH15" s="116"/>
      <c r="BI15" s="116"/>
      <c r="BJ15" s="115"/>
      <c r="BK15" s="116"/>
      <c r="BL15" s="128"/>
      <c r="BM15" s="128"/>
      <c r="BN15" s="190"/>
      <c r="BO15" s="116">
        <f>タイムスケジュール!L39</f>
        <v>0</v>
      </c>
      <c r="BP15" s="116"/>
      <c r="BQ15" s="116"/>
      <c r="BR15" s="131"/>
      <c r="BS15" s="116">
        <f>タイムスケジュール!N39</f>
        <v>0</v>
      </c>
      <c r="BT15" s="116"/>
      <c r="BU15" s="116"/>
      <c r="BV15" s="116"/>
      <c r="BW15" s="50"/>
      <c r="BX15" s="53"/>
      <c r="BY15" s="50"/>
      <c r="BZ15" s="50"/>
      <c r="CA15" s="50"/>
      <c r="CB15" s="50"/>
      <c r="CC15" s="50"/>
      <c r="CD15" s="50"/>
      <c r="CF15" s="50"/>
    </row>
    <row r="16" spans="1:96" s="49" customFormat="1" ht="17.25" customHeight="1" x14ac:dyDescent="0.2">
      <c r="A16" s="50"/>
      <c r="B16" s="50"/>
      <c r="C16" s="50"/>
      <c r="D16" s="50"/>
      <c r="E16" s="50"/>
      <c r="F16" s="243"/>
      <c r="G16" s="50"/>
      <c r="H16" s="116"/>
      <c r="I16" s="116"/>
      <c r="J16" s="116"/>
      <c r="K16" s="116"/>
      <c r="L16" s="50"/>
      <c r="M16" s="47"/>
      <c r="N16" s="47"/>
      <c r="O16" s="222"/>
      <c r="P16" s="128"/>
      <c r="Q16" s="128"/>
      <c r="R16" s="190"/>
      <c r="S16" s="50"/>
      <c r="T16" s="53"/>
      <c r="U16" s="50"/>
      <c r="V16" s="50"/>
      <c r="W16" s="50"/>
      <c r="X16" s="50"/>
      <c r="Y16" s="50"/>
      <c r="Z16" s="50"/>
      <c r="AA16" s="50"/>
      <c r="AB16" s="116"/>
      <c r="AC16" s="116"/>
      <c r="AD16" s="116"/>
      <c r="AE16" s="116"/>
      <c r="AF16" s="128"/>
      <c r="AG16" s="139"/>
      <c r="AH16" s="19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243"/>
      <c r="AW16" s="50"/>
      <c r="AX16" s="50"/>
      <c r="AZ16" s="50"/>
      <c r="BA16" s="50"/>
      <c r="BE16" s="50"/>
      <c r="BF16" s="50"/>
      <c r="BG16" s="50"/>
      <c r="BH16" s="116"/>
      <c r="BI16" s="116"/>
      <c r="BJ16" s="115"/>
      <c r="BK16" s="116"/>
      <c r="BL16" s="128"/>
      <c r="BM16" s="128"/>
      <c r="BN16" s="190"/>
      <c r="BO16" s="50"/>
      <c r="BP16" s="50"/>
      <c r="BQ16" s="50"/>
      <c r="BR16" s="50"/>
      <c r="BS16" s="50"/>
      <c r="BT16" s="50"/>
      <c r="BU16" s="50"/>
      <c r="BV16" s="50"/>
      <c r="BW16" s="50"/>
      <c r="BX16" s="53"/>
      <c r="BY16" s="50"/>
      <c r="BZ16" s="50"/>
      <c r="CA16" s="50"/>
      <c r="CB16" s="50"/>
      <c r="CC16" s="50"/>
      <c r="CD16" s="50"/>
      <c r="CF16" s="50"/>
    </row>
    <row r="17" spans="1:90" s="49" customFormat="1" ht="17.25" customHeight="1" x14ac:dyDescent="0.2">
      <c r="A17" s="50"/>
      <c r="B17" s="50"/>
      <c r="C17" s="50"/>
      <c r="D17" s="50"/>
      <c r="E17" s="50"/>
      <c r="F17" s="243"/>
      <c r="G17" s="50"/>
      <c r="H17" s="116"/>
      <c r="I17" s="116"/>
      <c r="J17" s="116"/>
      <c r="K17" s="116"/>
      <c r="L17" s="50"/>
      <c r="M17" s="47"/>
      <c r="N17" s="47"/>
      <c r="O17" s="222"/>
      <c r="P17" s="128"/>
      <c r="Q17" s="128"/>
      <c r="R17" s="190"/>
      <c r="S17" s="50"/>
      <c r="T17" s="53"/>
      <c r="U17" s="50"/>
      <c r="V17" s="50"/>
      <c r="W17" s="50"/>
      <c r="X17" s="50"/>
      <c r="Y17" s="50"/>
      <c r="Z17" s="50"/>
      <c r="AA17" s="50"/>
      <c r="AB17" s="116"/>
      <c r="AC17" s="116"/>
      <c r="AD17" s="116"/>
      <c r="AE17" s="116"/>
      <c r="AF17" s="128"/>
      <c r="AG17" s="139"/>
      <c r="AH17" s="19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243"/>
      <c r="AW17" s="50"/>
      <c r="AX17" s="50"/>
      <c r="AZ17" s="50"/>
      <c r="BA17" s="50"/>
      <c r="BE17" s="50"/>
      <c r="BF17" s="50"/>
      <c r="BG17" s="50"/>
      <c r="BH17" s="116"/>
      <c r="BI17" s="116"/>
      <c r="BJ17" s="115"/>
      <c r="BK17" s="116"/>
      <c r="BL17" s="128"/>
      <c r="BM17" s="128"/>
      <c r="BN17" s="190"/>
      <c r="BO17" s="50"/>
      <c r="BP17" s="50"/>
      <c r="BQ17" s="50"/>
      <c r="BR17" s="50"/>
      <c r="BS17" s="50"/>
      <c r="BT17" s="50"/>
      <c r="BU17" s="50"/>
      <c r="BV17" s="50"/>
      <c r="BW17" s="50"/>
      <c r="BX17" s="53"/>
      <c r="BY17" s="50"/>
      <c r="BZ17" s="50"/>
      <c r="CA17" s="50"/>
      <c r="CB17" s="50"/>
      <c r="CC17" s="50"/>
      <c r="CD17" s="50"/>
      <c r="CF17" s="50"/>
    </row>
    <row r="18" spans="1:90" s="49" customFormat="1" ht="17.25" customHeight="1" x14ac:dyDescent="0.2">
      <c r="A18" s="52"/>
      <c r="B18" s="51"/>
      <c r="C18" s="51"/>
      <c r="D18" s="51"/>
      <c r="E18" s="52"/>
      <c r="F18" s="243"/>
      <c r="G18" s="50"/>
      <c r="H18" s="116"/>
      <c r="I18" s="116"/>
      <c r="J18" s="116"/>
      <c r="K18" s="116"/>
      <c r="L18" s="50"/>
      <c r="M18" s="50"/>
      <c r="N18" s="50"/>
      <c r="O18" s="222"/>
      <c r="P18" s="128"/>
      <c r="Q18" s="128"/>
      <c r="R18" s="190"/>
      <c r="S18" s="50"/>
      <c r="T18" s="53"/>
      <c r="U18" s="50"/>
      <c r="V18" s="50"/>
      <c r="W18" s="50"/>
      <c r="X18" s="50"/>
      <c r="Y18" s="50"/>
      <c r="Z18" s="50"/>
      <c r="AA18" s="50"/>
      <c r="AB18" s="116"/>
      <c r="AC18" s="116"/>
      <c r="AD18" s="116"/>
      <c r="AE18" s="116"/>
      <c r="AF18" s="128"/>
      <c r="AG18" s="139"/>
      <c r="AH18" s="19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243"/>
      <c r="BE18" s="50"/>
      <c r="BF18" s="50"/>
      <c r="BG18" s="50"/>
      <c r="BH18" s="116"/>
      <c r="BI18" s="116"/>
      <c r="BJ18" s="115"/>
      <c r="BK18" s="116"/>
      <c r="BL18" s="128"/>
      <c r="BM18" s="128"/>
      <c r="BN18" s="190"/>
      <c r="BO18" s="50"/>
      <c r="BP18" s="50"/>
      <c r="BQ18" s="50"/>
      <c r="BR18" s="50"/>
      <c r="BS18" s="50"/>
      <c r="BT18" s="50"/>
      <c r="BU18" s="50"/>
      <c r="BV18" s="50"/>
      <c r="BW18" s="50"/>
      <c r="BX18" s="53"/>
      <c r="BY18" s="50"/>
      <c r="BZ18" s="50"/>
      <c r="CA18" s="50"/>
      <c r="CB18" s="50"/>
      <c r="CC18" s="50"/>
      <c r="CD18" s="50"/>
    </row>
    <row r="19" spans="1:90" s="112" customFormat="1" ht="21" x14ac:dyDescent="0.2">
      <c r="A19" s="191"/>
      <c r="B19" s="191"/>
      <c r="C19" s="116"/>
      <c r="D19" s="116"/>
      <c r="E19" s="191"/>
      <c r="F19" s="305"/>
      <c r="G19" s="117"/>
      <c r="H19" s="117"/>
      <c r="I19" s="116"/>
      <c r="J19" s="116"/>
      <c r="K19" s="114"/>
      <c r="L19" s="113"/>
      <c r="M19" s="114"/>
      <c r="N19" s="113"/>
      <c r="O19" s="113"/>
      <c r="P19" s="116"/>
      <c r="Q19" s="116"/>
      <c r="R19" s="114"/>
      <c r="S19" s="117"/>
      <c r="T19" s="142"/>
      <c r="U19" s="117"/>
      <c r="V19" s="117"/>
      <c r="W19" s="191"/>
      <c r="X19" s="117"/>
      <c r="Y19" s="117"/>
      <c r="Z19" s="117"/>
      <c r="AA19" s="191"/>
      <c r="AB19" s="117"/>
      <c r="AC19" s="116"/>
      <c r="AD19" s="116"/>
      <c r="AE19" s="114"/>
      <c r="AF19" s="116"/>
      <c r="AG19" s="307"/>
      <c r="AH19" s="114"/>
      <c r="AI19" s="117"/>
      <c r="AJ19" s="117"/>
      <c r="AK19" s="117"/>
      <c r="AL19" s="117"/>
      <c r="AM19" s="191"/>
      <c r="AN19" s="191"/>
      <c r="AO19" s="191"/>
      <c r="AP19" s="117"/>
      <c r="AQ19" s="117"/>
      <c r="AR19" s="117"/>
      <c r="AS19" s="117"/>
      <c r="AT19" s="117"/>
      <c r="AU19" s="116"/>
      <c r="AV19" s="345"/>
      <c r="AW19" s="119"/>
      <c r="AX19" s="119"/>
      <c r="AZ19" s="119"/>
      <c r="BA19" s="119"/>
      <c r="BE19" s="117"/>
      <c r="BF19" s="117"/>
      <c r="BG19" s="191"/>
      <c r="BH19" s="117"/>
      <c r="BI19" s="116"/>
      <c r="BJ19" s="307"/>
      <c r="BK19" s="114"/>
      <c r="BL19" s="116"/>
      <c r="BM19" s="116"/>
      <c r="BN19" s="114"/>
      <c r="BO19" s="117"/>
      <c r="BP19" s="117"/>
      <c r="BQ19" s="117"/>
      <c r="BR19" s="117"/>
      <c r="BS19" s="191"/>
      <c r="BT19" s="191"/>
      <c r="BU19" s="191"/>
      <c r="BV19" s="117"/>
      <c r="BW19" s="117"/>
      <c r="BX19" s="142"/>
      <c r="BY19" s="117"/>
      <c r="BZ19" s="117"/>
      <c r="CA19" s="116"/>
      <c r="CB19" s="117"/>
      <c r="CC19" s="117"/>
      <c r="CD19" s="117"/>
      <c r="CF19" s="119"/>
    </row>
    <row r="20" spans="1:90" s="112" customFormat="1" ht="23.25" customHeight="1" x14ac:dyDescent="0.2">
      <c r="A20" s="191"/>
      <c r="B20" s="131"/>
      <c r="C20" s="627" t="s">
        <v>396</v>
      </c>
      <c r="D20" s="628"/>
      <c r="E20" s="628"/>
      <c r="F20" s="628"/>
      <c r="G20" s="628"/>
      <c r="H20" s="219"/>
      <c r="I20" s="122"/>
      <c r="J20" s="122"/>
      <c r="K20" s="122"/>
      <c r="L20" s="122"/>
      <c r="M20" s="122"/>
      <c r="N20" s="122"/>
      <c r="O20" s="122"/>
      <c r="P20" s="122"/>
      <c r="Q20" s="215"/>
      <c r="R20" s="231"/>
      <c r="S20" s="625" t="s">
        <v>397</v>
      </c>
      <c r="T20" s="625"/>
      <c r="U20" s="625"/>
      <c r="V20" s="625"/>
      <c r="W20" s="231"/>
      <c r="X20" s="219"/>
      <c r="Y20" s="122"/>
      <c r="Z20" s="122"/>
      <c r="AA20" s="122"/>
      <c r="AB20" s="122"/>
      <c r="AC20" s="122"/>
      <c r="AD20" s="122"/>
      <c r="AE20" s="624" t="s">
        <v>398</v>
      </c>
      <c r="AF20" s="625"/>
      <c r="AG20" s="625"/>
      <c r="AH20" s="625"/>
      <c r="AI20" s="625"/>
      <c r="AJ20" s="147"/>
      <c r="AK20" s="117"/>
      <c r="AL20" s="117"/>
      <c r="AM20" s="117"/>
      <c r="AN20" s="191"/>
      <c r="AO20" s="191"/>
      <c r="AP20" s="117"/>
      <c r="AQ20" s="122"/>
      <c r="AR20" s="122"/>
      <c r="AS20" s="215"/>
      <c r="AT20" s="120"/>
      <c r="AU20" s="628" t="s">
        <v>399</v>
      </c>
      <c r="AV20" s="628"/>
      <c r="AW20" s="628"/>
      <c r="AX20" s="629"/>
      <c r="AY20" s="116"/>
      <c r="AZ20" s="116"/>
      <c r="BA20" s="116"/>
      <c r="BB20" s="116"/>
      <c r="BC20" s="116"/>
      <c r="BD20" s="116"/>
      <c r="BE20" s="122"/>
      <c r="BF20" s="122"/>
      <c r="BG20" s="215"/>
      <c r="BH20" s="231"/>
      <c r="BI20" s="231"/>
      <c r="BJ20" s="625" t="s">
        <v>406</v>
      </c>
      <c r="BK20" s="625"/>
      <c r="BL20" s="626"/>
      <c r="BM20" s="116"/>
      <c r="BN20" s="116"/>
      <c r="BO20" s="117"/>
      <c r="BP20" s="117"/>
      <c r="BQ20" s="117"/>
      <c r="BR20" s="117"/>
      <c r="BS20" s="117"/>
      <c r="BT20" s="191"/>
      <c r="BU20" s="242"/>
      <c r="BV20" s="120"/>
      <c r="BW20" s="625" t="s">
        <v>405</v>
      </c>
      <c r="BX20" s="625"/>
      <c r="BY20" s="625"/>
      <c r="BZ20" s="625"/>
      <c r="CA20" s="239"/>
      <c r="CB20" s="241"/>
      <c r="CC20" s="116"/>
      <c r="CD20" s="116"/>
      <c r="CE20" s="116"/>
      <c r="CF20" s="116"/>
      <c r="CG20" s="116"/>
    </row>
    <row r="21" spans="1:90" s="112" customFormat="1" ht="17.25" customHeight="1" x14ac:dyDescent="0.2">
      <c r="B21" s="131"/>
      <c r="C21" s="118">
        <f>タイムスケジュール!S34</f>
        <v>0</v>
      </c>
      <c r="D21" s="116"/>
      <c r="E21" s="191"/>
      <c r="F21" s="113"/>
      <c r="G21" s="125">
        <f>タイムスケジュール!U34</f>
        <v>0</v>
      </c>
      <c r="H21" s="142"/>
      <c r="I21" s="116"/>
      <c r="J21" s="131"/>
      <c r="K21" s="114"/>
      <c r="L21" s="113"/>
      <c r="M21" s="114"/>
      <c r="N21" s="113"/>
      <c r="O21" s="113"/>
      <c r="P21" s="116"/>
      <c r="Q21" s="118"/>
      <c r="R21" s="114"/>
      <c r="S21" s="117">
        <f>タイムスケジュール!E35</f>
        <v>0</v>
      </c>
      <c r="T21" s="117"/>
      <c r="U21" s="117"/>
      <c r="V21" s="117">
        <f>タイムスケジュール!G35</f>
        <v>0</v>
      </c>
      <c r="W21" s="114"/>
      <c r="X21" s="142"/>
      <c r="Y21" s="122"/>
      <c r="Z21" s="122"/>
      <c r="AA21" s="114"/>
      <c r="AB21" s="117"/>
      <c r="AC21" s="116"/>
      <c r="AD21" s="131"/>
      <c r="AE21" s="230">
        <f>タイムスケジュール!L35</f>
        <v>0</v>
      </c>
      <c r="AF21" s="113"/>
      <c r="AG21" s="113"/>
      <c r="AH21" s="117"/>
      <c r="AI21" s="125">
        <f>タイムスケジュール!N35</f>
        <v>0</v>
      </c>
      <c r="AJ21" s="142"/>
      <c r="AK21" s="117"/>
      <c r="AL21" s="117"/>
      <c r="AM21" s="114"/>
      <c r="AN21" s="121"/>
      <c r="AO21" s="121"/>
      <c r="AP21" s="125"/>
      <c r="AQ21" s="125"/>
      <c r="AR21" s="122"/>
      <c r="AS21" s="230"/>
      <c r="AT21" s="122"/>
      <c r="AU21" s="113">
        <f>タイムスケジュール!S35</f>
        <v>0</v>
      </c>
      <c r="AV21" s="117"/>
      <c r="AW21" s="117"/>
      <c r="AX21" s="142">
        <f>タイムスケジュール!U35</f>
        <v>0</v>
      </c>
      <c r="AY21" s="116"/>
      <c r="AZ21" s="122"/>
      <c r="BA21" s="122"/>
      <c r="BB21" s="116"/>
      <c r="BC21" s="116"/>
      <c r="BD21" s="116"/>
      <c r="BE21" s="122"/>
      <c r="BF21" s="122"/>
      <c r="BG21" s="126"/>
      <c r="BH21" s="117"/>
      <c r="BI21" s="116"/>
      <c r="BJ21" s="131">
        <f>タイムスケジュール!S33</f>
        <v>0</v>
      </c>
      <c r="BK21" s="122">
        <f>タイムスケジュール!U33</f>
        <v>0</v>
      </c>
      <c r="BL21" s="214"/>
      <c r="BM21" s="113"/>
      <c r="BN21" s="117"/>
      <c r="BO21" s="117"/>
      <c r="BP21" s="117"/>
      <c r="BQ21" s="117"/>
      <c r="BR21" s="117"/>
      <c r="BS21" s="114"/>
      <c r="BT21" s="121"/>
      <c r="BU21" s="348"/>
      <c r="BV21" s="125"/>
      <c r="BW21" s="125">
        <f>タイムスケジュール!S36</f>
        <v>0</v>
      </c>
      <c r="BX21" s="122"/>
      <c r="BY21" s="122"/>
      <c r="BZ21" s="122">
        <f>タイムスケジュール!U36</f>
        <v>0</v>
      </c>
      <c r="CA21" s="113"/>
      <c r="CB21" s="142"/>
      <c r="CC21" s="117"/>
      <c r="CD21" s="117"/>
      <c r="CE21" s="116"/>
      <c r="CF21" s="122"/>
      <c r="CG21" s="116"/>
    </row>
    <row r="22" spans="1:90" s="112" customFormat="1" ht="17.25" customHeight="1" x14ac:dyDescent="0.2">
      <c r="A22" s="122"/>
      <c r="B22" s="131"/>
      <c r="C22" s="118"/>
      <c r="D22" s="116"/>
      <c r="E22" s="191"/>
      <c r="F22" s="116"/>
      <c r="G22" s="117"/>
      <c r="H22" s="142"/>
      <c r="I22" s="116"/>
      <c r="J22" s="116"/>
      <c r="K22" s="114"/>
      <c r="L22" s="113"/>
      <c r="M22" s="114"/>
      <c r="N22" s="113"/>
      <c r="O22" s="113"/>
      <c r="P22" s="116"/>
      <c r="Q22" s="118"/>
      <c r="R22" s="114"/>
      <c r="S22" s="117"/>
      <c r="T22" s="117"/>
      <c r="U22" s="117"/>
      <c r="V22" s="117"/>
      <c r="W22" s="117"/>
      <c r="X22" s="142"/>
      <c r="Y22" s="117"/>
      <c r="Z22" s="117"/>
      <c r="AA22" s="117"/>
      <c r="AB22" s="117"/>
      <c r="AC22" s="116"/>
      <c r="AD22" s="116"/>
      <c r="AE22" s="126"/>
      <c r="AF22" s="116"/>
      <c r="AG22" s="116"/>
      <c r="AH22" s="114"/>
      <c r="AI22" s="117"/>
      <c r="AJ22" s="142"/>
      <c r="AK22" s="117"/>
      <c r="AL22" s="117"/>
      <c r="AM22" s="117"/>
      <c r="AN22" s="121"/>
      <c r="AO22" s="121"/>
      <c r="AP22" s="117"/>
      <c r="AQ22" s="117"/>
      <c r="AR22" s="117"/>
      <c r="AS22" s="186"/>
      <c r="AT22" s="117"/>
      <c r="AU22" s="116"/>
      <c r="AV22" s="117"/>
      <c r="AW22" s="117"/>
      <c r="AX22" s="142"/>
      <c r="AY22" s="116"/>
      <c r="AZ22" s="117"/>
      <c r="BA22" s="117"/>
      <c r="BB22" s="116"/>
      <c r="BC22" s="116"/>
      <c r="BD22" s="116"/>
      <c r="BE22" s="117"/>
      <c r="BF22" s="117"/>
      <c r="BG22" s="186"/>
      <c r="BH22" s="117"/>
      <c r="BI22" s="116"/>
      <c r="BJ22" s="116"/>
      <c r="BK22" s="114"/>
      <c r="BL22" s="115"/>
      <c r="BM22" s="116"/>
      <c r="BN22" s="114"/>
      <c r="BO22" s="117"/>
      <c r="BP22" s="117"/>
      <c r="BQ22" s="117"/>
      <c r="BR22" s="117"/>
      <c r="BS22" s="117"/>
      <c r="BT22" s="121"/>
      <c r="BU22" s="348"/>
      <c r="BV22" s="117"/>
      <c r="BW22" s="117"/>
      <c r="BX22" s="117"/>
      <c r="BY22" s="117"/>
      <c r="BZ22" s="117"/>
      <c r="CA22" s="116"/>
      <c r="CB22" s="142"/>
      <c r="CC22" s="117"/>
      <c r="CD22" s="117"/>
      <c r="CE22" s="116"/>
      <c r="CF22" s="117"/>
      <c r="CG22" s="116"/>
    </row>
    <row r="23" spans="1:90" s="112" customFormat="1" ht="17.25" customHeight="1" x14ac:dyDescent="0.2">
      <c r="B23" s="114"/>
      <c r="C23" s="126"/>
      <c r="D23" s="114"/>
      <c r="E23" s="191"/>
      <c r="F23" s="116"/>
      <c r="G23" s="302"/>
      <c r="H23" s="304"/>
      <c r="I23" s="301"/>
      <c r="J23" s="303"/>
      <c r="K23" s="114"/>
      <c r="L23" s="114"/>
      <c r="M23" s="114"/>
      <c r="N23" s="114"/>
      <c r="O23" s="303"/>
      <c r="P23" s="301"/>
      <c r="Q23" s="306"/>
      <c r="R23" s="302"/>
      <c r="S23" s="113"/>
      <c r="T23" s="113"/>
      <c r="U23" s="116"/>
      <c r="V23" s="116"/>
      <c r="W23" s="301"/>
      <c r="X23" s="304"/>
      <c r="Y23" s="301"/>
      <c r="Z23" s="301"/>
      <c r="AA23" s="116"/>
      <c r="AB23" s="113"/>
      <c r="AC23" s="116"/>
      <c r="AD23" s="114"/>
      <c r="AE23" s="126"/>
      <c r="AF23" s="116"/>
      <c r="AG23" s="116"/>
      <c r="AH23" s="113"/>
      <c r="AI23" s="302"/>
      <c r="AJ23" s="304"/>
      <c r="AK23" s="301"/>
      <c r="AL23" s="301"/>
      <c r="AM23" s="116"/>
      <c r="AN23" s="122"/>
      <c r="AO23" s="122"/>
      <c r="AP23" s="117"/>
      <c r="AQ23" s="301"/>
      <c r="AR23" s="301"/>
      <c r="AS23" s="306"/>
      <c r="AT23" s="301"/>
      <c r="AU23" s="116"/>
      <c r="AV23" s="116"/>
      <c r="AW23" s="116"/>
      <c r="AX23" s="115"/>
      <c r="AY23" s="116"/>
      <c r="AZ23" s="116"/>
      <c r="BA23" s="116"/>
      <c r="BB23" s="116"/>
      <c r="BC23" s="116"/>
      <c r="BD23" s="116"/>
      <c r="BE23" s="116"/>
      <c r="BF23" s="116"/>
      <c r="BG23" s="118"/>
      <c r="BH23" s="113"/>
      <c r="BI23" s="116"/>
      <c r="BJ23" s="114"/>
      <c r="BK23" s="303"/>
      <c r="BL23" s="307"/>
      <c r="BM23" s="301"/>
      <c r="BN23" s="302"/>
      <c r="BO23" s="113"/>
      <c r="BP23" s="113"/>
      <c r="BQ23" s="116"/>
      <c r="BR23" s="116"/>
      <c r="BS23" s="301"/>
      <c r="BT23" s="346"/>
      <c r="BU23" s="349"/>
      <c r="BV23" s="347"/>
      <c r="BW23" s="116"/>
      <c r="BX23" s="116"/>
      <c r="BY23" s="116"/>
      <c r="BZ23" s="116"/>
      <c r="CA23" s="301"/>
      <c r="CB23" s="307"/>
      <c r="CC23" s="301"/>
      <c r="CD23" s="301"/>
      <c r="CE23" s="116"/>
      <c r="CF23" s="116"/>
      <c r="CG23" s="116"/>
    </row>
    <row r="24" spans="1:90" s="112" customFormat="1" ht="23.25" customHeight="1" x14ac:dyDescent="0.2">
      <c r="A24" s="191"/>
      <c r="B24" s="191"/>
      <c r="C24" s="230"/>
      <c r="D24" s="122"/>
      <c r="E24" s="122"/>
      <c r="F24" s="140"/>
      <c r="G24" s="627" t="s">
        <v>391</v>
      </c>
      <c r="H24" s="628"/>
      <c r="I24" s="628"/>
      <c r="J24" s="629"/>
      <c r="K24" s="230"/>
      <c r="L24" s="122"/>
      <c r="M24" s="122"/>
      <c r="N24" s="140"/>
      <c r="O24" s="624" t="s">
        <v>392</v>
      </c>
      <c r="P24" s="625"/>
      <c r="Q24" s="625"/>
      <c r="R24" s="626"/>
      <c r="S24" s="123"/>
      <c r="T24" s="122"/>
      <c r="U24" s="122"/>
      <c r="V24" s="238"/>
      <c r="W24" s="624" t="s">
        <v>393</v>
      </c>
      <c r="X24" s="625"/>
      <c r="Y24" s="625"/>
      <c r="Z24" s="626"/>
      <c r="AA24" s="122"/>
      <c r="AB24" s="116"/>
      <c r="AC24" s="116"/>
      <c r="AD24" s="122"/>
      <c r="AE24" s="186"/>
      <c r="AF24" s="122"/>
      <c r="AG24" s="122"/>
      <c r="AH24" s="238"/>
      <c r="AI24" s="627" t="s">
        <v>394</v>
      </c>
      <c r="AJ24" s="628"/>
      <c r="AK24" s="628"/>
      <c r="AL24" s="629"/>
      <c r="AM24" s="230"/>
      <c r="AN24" s="122"/>
      <c r="AO24" s="122"/>
      <c r="AP24" s="238"/>
      <c r="AQ24" s="624" t="s">
        <v>395</v>
      </c>
      <c r="AR24" s="625"/>
      <c r="AS24" s="625"/>
      <c r="AT24" s="626"/>
      <c r="AU24" s="122"/>
      <c r="AV24" s="122"/>
      <c r="AW24" s="122"/>
      <c r="AX24" s="140"/>
      <c r="AY24" s="230"/>
      <c r="AZ24" s="122"/>
      <c r="BA24" s="122"/>
      <c r="BB24" s="116"/>
      <c r="BC24" s="116"/>
      <c r="BD24" s="116"/>
      <c r="BE24" s="116"/>
      <c r="BF24" s="116"/>
      <c r="BG24" s="230"/>
      <c r="BH24" s="116"/>
      <c r="BI24" s="116"/>
      <c r="BJ24" s="122"/>
      <c r="BK24" s="624" t="s">
        <v>402</v>
      </c>
      <c r="BL24" s="625"/>
      <c r="BM24" s="625"/>
      <c r="BN24" s="626"/>
      <c r="BO24" s="118"/>
      <c r="BP24" s="116"/>
      <c r="BQ24" s="116"/>
      <c r="BR24" s="115"/>
      <c r="BS24" s="624" t="s">
        <v>403</v>
      </c>
      <c r="BT24" s="625"/>
      <c r="BU24" s="625"/>
      <c r="BV24" s="626"/>
      <c r="BW24" s="230"/>
      <c r="BX24" s="122"/>
      <c r="BY24" s="122"/>
      <c r="BZ24" s="238"/>
      <c r="CA24" s="624" t="s">
        <v>404</v>
      </c>
      <c r="CB24" s="625"/>
      <c r="CC24" s="625"/>
      <c r="CD24" s="626"/>
      <c r="CE24" s="116"/>
      <c r="CF24" s="116"/>
      <c r="CG24" s="116"/>
    </row>
    <row r="25" spans="1:90" s="320" customFormat="1" ht="17.25" customHeight="1" x14ac:dyDescent="0.2">
      <c r="A25" s="113"/>
      <c r="B25" s="113"/>
      <c r="C25" s="123"/>
      <c r="D25" s="113"/>
      <c r="E25" s="113"/>
      <c r="F25" s="214"/>
      <c r="G25" s="113">
        <f>タイムスケジュール!E30</f>
        <v>0</v>
      </c>
      <c r="H25" s="113"/>
      <c r="I25" s="113"/>
      <c r="J25" s="113">
        <f>タイムスケジュール!G30</f>
        <v>0</v>
      </c>
      <c r="K25" s="123"/>
      <c r="L25" s="113"/>
      <c r="M25" s="113"/>
      <c r="N25" s="214"/>
      <c r="O25" s="117">
        <f>タイムスケジュール!E34</f>
        <v>0</v>
      </c>
      <c r="P25" s="121"/>
      <c r="Q25" s="121"/>
      <c r="R25" s="119">
        <f>タイムスケジュール!G34</f>
        <v>0</v>
      </c>
      <c r="S25" s="123"/>
      <c r="T25" s="113"/>
      <c r="U25" s="113"/>
      <c r="V25" s="142"/>
      <c r="W25" s="117">
        <f>タイムスケジュール!L34</f>
        <v>0</v>
      </c>
      <c r="X25" s="113"/>
      <c r="Y25" s="113"/>
      <c r="Z25" s="142">
        <f>タイムスケジュール!N34</f>
        <v>0</v>
      </c>
      <c r="AA25" s="117"/>
      <c r="AB25" s="113"/>
      <c r="AC25" s="113"/>
      <c r="AD25" s="113"/>
      <c r="AE25" s="123"/>
      <c r="AF25" s="121"/>
      <c r="AG25" s="121"/>
      <c r="AH25" s="119"/>
      <c r="AI25" s="123">
        <f>タイムスケジュール!L30</f>
        <v>0</v>
      </c>
      <c r="AJ25" s="113"/>
      <c r="AK25" s="113"/>
      <c r="AL25" s="142">
        <f>タイムスケジュール!N30</f>
        <v>0</v>
      </c>
      <c r="AM25" s="186"/>
      <c r="AN25" s="113"/>
      <c r="AO25" s="113"/>
      <c r="AP25" s="214"/>
      <c r="AQ25" s="123">
        <f>タイムスケジュール!S30</f>
        <v>0</v>
      </c>
      <c r="AR25" s="113"/>
      <c r="AS25" s="113"/>
      <c r="AT25" s="214">
        <f>タイムスケジュール!U30</f>
        <v>0</v>
      </c>
      <c r="AU25" s="117"/>
      <c r="AV25" s="113"/>
      <c r="AW25" s="113"/>
      <c r="AX25" s="214"/>
      <c r="AY25" s="117"/>
      <c r="AZ25" s="113"/>
      <c r="BA25" s="113"/>
      <c r="BB25" s="113"/>
      <c r="BC25" s="113"/>
      <c r="BD25" s="113"/>
      <c r="BE25" s="113"/>
      <c r="BF25" s="142"/>
      <c r="BG25" s="117"/>
      <c r="BH25" s="113"/>
      <c r="BI25" s="113"/>
      <c r="BJ25" s="113"/>
      <c r="BK25" s="123">
        <f>タイムスケジュール!S29</f>
        <v>0</v>
      </c>
      <c r="BL25" s="121"/>
      <c r="BM25" s="121"/>
      <c r="BN25" s="119">
        <f>タイムスケジュール!U29</f>
        <v>0</v>
      </c>
      <c r="BO25" s="123"/>
      <c r="BP25" s="113"/>
      <c r="BQ25" s="113"/>
      <c r="BR25" s="142"/>
      <c r="BS25" s="186">
        <f>タイムスケジュール!S31</f>
        <v>0</v>
      </c>
      <c r="BT25" s="113"/>
      <c r="BU25" s="113"/>
      <c r="BV25" s="214">
        <f>タイムスケジュール!U31</f>
        <v>0</v>
      </c>
      <c r="BW25" s="123"/>
      <c r="BX25" s="113"/>
      <c r="BY25" s="113"/>
      <c r="BZ25" s="214"/>
      <c r="CA25" s="117">
        <f>タイムスケジュール!S32</f>
        <v>0</v>
      </c>
      <c r="CB25" s="113"/>
      <c r="CC25" s="113"/>
      <c r="CD25" s="214">
        <f>タイムスケジュール!U32</f>
        <v>0</v>
      </c>
      <c r="CE25" s="117"/>
      <c r="CF25" s="113"/>
      <c r="CG25" s="113"/>
    </row>
    <row r="26" spans="1:90" s="112" customFormat="1" ht="17.25" customHeight="1" x14ac:dyDescent="0.2">
      <c r="A26" s="131"/>
      <c r="B26" s="116"/>
      <c r="C26" s="118"/>
      <c r="D26" s="116"/>
      <c r="E26" s="131"/>
      <c r="F26" s="140"/>
      <c r="G26" s="113"/>
      <c r="H26" s="116"/>
      <c r="I26" s="116"/>
      <c r="J26" s="116"/>
      <c r="K26" s="118"/>
      <c r="L26" s="116"/>
      <c r="M26" s="113"/>
      <c r="N26" s="140"/>
      <c r="O26" s="114"/>
      <c r="P26" s="121"/>
      <c r="Q26" s="121"/>
      <c r="R26" s="124"/>
      <c r="S26" s="123"/>
      <c r="T26" s="116"/>
      <c r="U26" s="113"/>
      <c r="V26" s="140"/>
      <c r="W26" s="114"/>
      <c r="X26" s="116"/>
      <c r="Y26" s="113"/>
      <c r="Z26" s="140"/>
      <c r="AA26" s="114"/>
      <c r="AB26" s="116"/>
      <c r="AC26" s="116"/>
      <c r="AD26" s="116"/>
      <c r="AE26" s="118"/>
      <c r="AF26" s="121"/>
      <c r="AG26" s="121"/>
      <c r="AH26" s="124"/>
      <c r="AI26" s="123"/>
      <c r="AJ26" s="116"/>
      <c r="AK26" s="113"/>
      <c r="AL26" s="140"/>
      <c r="AM26" s="114"/>
      <c r="AN26" s="116"/>
      <c r="AO26" s="131"/>
      <c r="AP26" s="116"/>
      <c r="AQ26" s="118"/>
      <c r="AR26" s="116"/>
      <c r="AS26" s="113"/>
      <c r="AT26" s="140"/>
      <c r="AU26" s="122"/>
      <c r="AV26" s="116"/>
      <c r="AW26" s="113"/>
      <c r="AX26" s="140"/>
      <c r="AY26" s="122"/>
      <c r="AZ26" s="116"/>
      <c r="BA26" s="113"/>
      <c r="BB26" s="116"/>
      <c r="BC26" s="116"/>
      <c r="BD26" s="116"/>
      <c r="BE26" s="113"/>
      <c r="BF26" s="140"/>
      <c r="BG26" s="114"/>
      <c r="BH26" s="116"/>
      <c r="BI26" s="116"/>
      <c r="BJ26" s="116"/>
      <c r="BK26" s="118"/>
      <c r="BL26" s="121"/>
      <c r="BM26" s="121"/>
      <c r="BN26" s="124"/>
      <c r="BO26" s="123"/>
      <c r="BP26" s="116"/>
      <c r="BQ26" s="113"/>
      <c r="BR26" s="140"/>
      <c r="BS26" s="114"/>
      <c r="BT26" s="116"/>
      <c r="BU26" s="131"/>
      <c r="BV26" s="116"/>
      <c r="BW26" s="118"/>
      <c r="BX26" s="116"/>
      <c r="BY26" s="113"/>
      <c r="BZ26" s="140"/>
      <c r="CA26" s="122"/>
      <c r="CB26" s="116"/>
      <c r="CC26" s="113"/>
      <c r="CD26" s="140"/>
      <c r="CE26" s="122"/>
      <c r="CF26" s="116"/>
      <c r="CG26" s="116"/>
    </row>
    <row r="27" spans="1:90" s="112" customFormat="1" ht="17.25" customHeight="1" x14ac:dyDescent="0.2">
      <c r="A27" s="131"/>
      <c r="B27" s="116"/>
      <c r="C27" s="118"/>
      <c r="D27" s="116"/>
      <c r="E27" s="131"/>
      <c r="F27" s="140"/>
      <c r="G27" s="113"/>
      <c r="H27" s="116"/>
      <c r="I27" s="116"/>
      <c r="J27" s="116"/>
      <c r="K27" s="118"/>
      <c r="L27" s="116"/>
      <c r="M27" s="113"/>
      <c r="N27" s="140"/>
      <c r="O27" s="114"/>
      <c r="P27" s="121"/>
      <c r="Q27" s="121"/>
      <c r="R27" s="124"/>
      <c r="S27" s="123"/>
      <c r="T27" s="116"/>
      <c r="U27" s="113"/>
      <c r="V27" s="140"/>
      <c r="W27" s="114"/>
      <c r="X27" s="116"/>
      <c r="Y27" s="113"/>
      <c r="Z27" s="140"/>
      <c r="AA27" s="114"/>
      <c r="AB27" s="116"/>
      <c r="AC27" s="116"/>
      <c r="AD27" s="116"/>
      <c r="AE27" s="118"/>
      <c r="AF27" s="121"/>
      <c r="AG27" s="121"/>
      <c r="AH27" s="124"/>
      <c r="AI27" s="123"/>
      <c r="AJ27" s="116"/>
      <c r="AK27" s="113"/>
      <c r="AL27" s="140"/>
      <c r="AM27" s="114"/>
      <c r="AN27" s="116"/>
      <c r="AO27" s="131"/>
      <c r="AP27" s="116"/>
      <c r="AQ27" s="118"/>
      <c r="AR27" s="116"/>
      <c r="AS27" s="113"/>
      <c r="AT27" s="140"/>
      <c r="AU27" s="122"/>
      <c r="AV27" s="116"/>
      <c r="AW27" s="113"/>
      <c r="AX27" s="140"/>
      <c r="AY27" s="122"/>
      <c r="AZ27" s="116"/>
      <c r="BA27" s="113"/>
      <c r="BB27" s="116"/>
      <c r="BC27" s="116"/>
      <c r="BD27" s="116"/>
      <c r="BE27" s="113"/>
      <c r="BF27" s="140"/>
      <c r="BG27" s="114"/>
      <c r="BH27" s="116"/>
      <c r="BI27" s="116"/>
      <c r="BJ27" s="116"/>
      <c r="BK27" s="118"/>
      <c r="BL27" s="121"/>
      <c r="BM27" s="121"/>
      <c r="BN27" s="124"/>
      <c r="BO27" s="123"/>
      <c r="BP27" s="116"/>
      <c r="BQ27" s="113"/>
      <c r="BR27" s="140"/>
      <c r="BS27" s="114"/>
      <c r="BT27" s="116"/>
      <c r="BU27" s="131"/>
      <c r="BV27" s="116"/>
      <c r="BW27" s="118"/>
      <c r="BX27" s="116"/>
      <c r="BY27" s="113"/>
      <c r="BZ27" s="140"/>
      <c r="CA27" s="122"/>
      <c r="CB27" s="116"/>
      <c r="CC27" s="113"/>
      <c r="CD27" s="140"/>
      <c r="CE27" s="122"/>
      <c r="CF27" s="116"/>
      <c r="CG27" s="116"/>
    </row>
    <row r="28" spans="1:90" s="112" customFormat="1" ht="17.25" customHeight="1" x14ac:dyDescent="0.2">
      <c r="A28" s="131"/>
      <c r="B28" s="115"/>
      <c r="C28" s="132"/>
      <c r="D28" s="132"/>
      <c r="E28" s="131"/>
      <c r="F28" s="137"/>
      <c r="G28" s="132"/>
      <c r="H28" s="116"/>
      <c r="I28" s="116"/>
      <c r="J28" s="115"/>
      <c r="K28" s="132"/>
      <c r="L28" s="121"/>
      <c r="M28" s="121"/>
      <c r="N28" s="137"/>
      <c r="O28" s="116"/>
      <c r="P28" s="116"/>
      <c r="Q28" s="116"/>
      <c r="R28" s="116"/>
      <c r="S28" s="127"/>
      <c r="T28" s="121"/>
      <c r="U28" s="121"/>
      <c r="V28" s="137"/>
      <c r="W28" s="116"/>
      <c r="X28" s="121"/>
      <c r="Y28" s="121"/>
      <c r="Z28" s="137"/>
      <c r="AA28" s="116"/>
      <c r="AB28" s="116"/>
      <c r="AC28" s="116"/>
      <c r="AD28" s="115"/>
      <c r="AE28" s="132"/>
      <c r="AF28" s="116"/>
      <c r="AG28" s="116"/>
      <c r="AH28" s="116"/>
      <c r="AI28" s="127"/>
      <c r="AJ28" s="121"/>
      <c r="AK28" s="121"/>
      <c r="AL28" s="137"/>
      <c r="AM28" s="116"/>
      <c r="AN28" s="116"/>
      <c r="AO28" s="116"/>
      <c r="AP28" s="116"/>
      <c r="AQ28" s="127"/>
      <c r="AR28" s="121"/>
      <c r="AS28" s="121"/>
      <c r="AT28" s="137"/>
      <c r="AU28" s="122"/>
      <c r="AV28" s="121"/>
      <c r="AW28" s="121"/>
      <c r="AX28" s="137"/>
      <c r="AY28" s="122"/>
      <c r="AZ28" s="121"/>
      <c r="BA28" s="121"/>
      <c r="BB28" s="113"/>
      <c r="BC28" s="116"/>
      <c r="BD28" s="132"/>
      <c r="BE28" s="121"/>
      <c r="BF28" s="137"/>
      <c r="BG28" s="116"/>
      <c r="BH28" s="116"/>
      <c r="BI28" s="116"/>
      <c r="BJ28" s="115"/>
      <c r="BK28" s="132"/>
      <c r="BL28" s="116"/>
      <c r="BM28" s="116"/>
      <c r="BN28" s="116"/>
      <c r="BO28" s="127"/>
      <c r="BP28" s="121"/>
      <c r="BQ28" s="121"/>
      <c r="BR28" s="137"/>
      <c r="BS28" s="116"/>
      <c r="BT28" s="116"/>
      <c r="BU28" s="116"/>
      <c r="BV28" s="116"/>
      <c r="BW28" s="127"/>
      <c r="BX28" s="121"/>
      <c r="BY28" s="121"/>
      <c r="BZ28" s="137"/>
      <c r="CA28" s="122"/>
      <c r="CB28" s="121"/>
      <c r="CC28" s="121"/>
      <c r="CD28" s="137"/>
      <c r="CE28" s="122"/>
      <c r="CF28" s="121"/>
      <c r="CG28" s="121"/>
      <c r="CH28" s="121"/>
      <c r="CI28" s="131"/>
      <c r="CJ28" s="116"/>
      <c r="CK28" s="116"/>
      <c r="CL28" s="116"/>
    </row>
    <row r="29" spans="1:90" s="55" customFormat="1" ht="18" customHeight="1" thickBot="1" x14ac:dyDescent="0.25">
      <c r="A29" s="190"/>
      <c r="B29" s="138"/>
      <c r="C29" s="128"/>
      <c r="D29" s="128"/>
      <c r="E29" s="190"/>
      <c r="F29" s="138"/>
      <c r="G29" s="128"/>
      <c r="H29" s="128"/>
      <c r="I29" s="128"/>
      <c r="J29" s="139"/>
      <c r="K29" s="128"/>
      <c r="L29" s="128"/>
      <c r="M29" s="130"/>
      <c r="N29" s="138"/>
      <c r="O29" s="128"/>
      <c r="P29" s="128"/>
      <c r="Q29" s="128"/>
      <c r="R29" s="128"/>
      <c r="S29" s="129"/>
      <c r="T29" s="128"/>
      <c r="U29" s="130"/>
      <c r="V29" s="139"/>
      <c r="W29" s="128"/>
      <c r="X29" s="128"/>
      <c r="Y29" s="130"/>
      <c r="Z29" s="139"/>
      <c r="AA29" s="128"/>
      <c r="AB29" s="128"/>
      <c r="AC29" s="128"/>
      <c r="AD29" s="139"/>
      <c r="AE29" s="128"/>
      <c r="AF29" s="128"/>
      <c r="AG29" s="128"/>
      <c r="AH29" s="128"/>
      <c r="AI29" s="129"/>
      <c r="AJ29" s="128"/>
      <c r="AK29" s="130"/>
      <c r="AL29" s="139"/>
      <c r="AM29" s="128"/>
      <c r="AN29" s="128"/>
      <c r="AO29" s="128"/>
      <c r="AP29" s="128"/>
      <c r="AQ29" s="129"/>
      <c r="AR29" s="128"/>
      <c r="AS29" s="130"/>
      <c r="AT29" s="138"/>
      <c r="AU29" s="122"/>
      <c r="AV29" s="128"/>
      <c r="AW29" s="130"/>
      <c r="AX29" s="138"/>
      <c r="AY29" s="122"/>
      <c r="AZ29" s="128"/>
      <c r="BA29" s="130"/>
      <c r="BB29" s="128"/>
      <c r="BC29" s="128"/>
      <c r="BD29" s="128"/>
      <c r="BE29" s="130"/>
      <c r="BF29" s="139"/>
      <c r="BG29" s="128"/>
      <c r="BH29" s="128"/>
      <c r="BI29" s="128"/>
      <c r="BJ29" s="139"/>
      <c r="BK29" s="128"/>
      <c r="BL29" s="128"/>
      <c r="BM29" s="128"/>
      <c r="BN29" s="128"/>
      <c r="BO29" s="129"/>
      <c r="BP29" s="128"/>
      <c r="BQ29" s="130"/>
      <c r="BR29" s="139"/>
      <c r="BS29" s="128"/>
      <c r="BT29" s="128"/>
      <c r="BU29" s="128"/>
      <c r="BV29" s="128"/>
      <c r="BW29" s="129"/>
      <c r="BX29" s="128"/>
      <c r="BY29" s="130"/>
      <c r="BZ29" s="138"/>
      <c r="CA29" s="122"/>
      <c r="CB29" s="128"/>
      <c r="CC29" s="130"/>
      <c r="CD29" s="138"/>
      <c r="CE29" s="122"/>
      <c r="CF29" s="128"/>
      <c r="CG29" s="128"/>
      <c r="CH29" s="130"/>
      <c r="CI29" s="128"/>
      <c r="CJ29" s="128"/>
      <c r="CK29" s="128"/>
      <c r="CL29" s="128"/>
    </row>
    <row r="30" spans="1:90" s="55" customFormat="1" ht="24" customHeight="1" thickBot="1" x14ac:dyDescent="0.25">
      <c r="A30" s="57"/>
      <c r="B30" s="650" t="s">
        <v>371</v>
      </c>
      <c r="C30" s="651"/>
      <c r="D30" s="314"/>
      <c r="E30" s="315"/>
      <c r="F30" s="650" t="s">
        <v>372</v>
      </c>
      <c r="G30" s="651"/>
      <c r="H30" s="317"/>
      <c r="I30" s="318"/>
      <c r="J30" s="650" t="s">
        <v>373</v>
      </c>
      <c r="K30" s="651"/>
      <c r="L30" s="316"/>
      <c r="M30" s="316"/>
      <c r="N30" s="650" t="s">
        <v>374</v>
      </c>
      <c r="O30" s="651"/>
      <c r="P30" s="316"/>
      <c r="Q30" s="316"/>
      <c r="R30" s="650" t="s">
        <v>375</v>
      </c>
      <c r="S30" s="651"/>
      <c r="T30" s="316"/>
      <c r="U30" s="316"/>
      <c r="V30" s="650" t="s">
        <v>376</v>
      </c>
      <c r="W30" s="651"/>
      <c r="X30" s="316"/>
      <c r="Y30" s="316"/>
      <c r="Z30" s="650" t="s">
        <v>377</v>
      </c>
      <c r="AA30" s="651"/>
      <c r="AB30" s="317"/>
      <c r="AC30" s="318"/>
      <c r="AD30" s="650" t="s">
        <v>378</v>
      </c>
      <c r="AE30" s="651"/>
      <c r="AF30" s="316"/>
      <c r="AG30" s="316"/>
      <c r="AH30" s="650" t="s">
        <v>379</v>
      </c>
      <c r="AI30" s="651"/>
      <c r="AJ30" s="316"/>
      <c r="AK30" s="316"/>
      <c r="AL30" s="650" t="s">
        <v>380</v>
      </c>
      <c r="AM30" s="651"/>
      <c r="AN30" s="316"/>
      <c r="AO30" s="315"/>
      <c r="AP30" s="650" t="s">
        <v>381</v>
      </c>
      <c r="AQ30" s="651"/>
      <c r="AR30" s="664"/>
      <c r="AS30" s="665"/>
      <c r="AT30" s="650" t="s">
        <v>382</v>
      </c>
      <c r="AU30" s="651"/>
      <c r="AV30" s="664"/>
      <c r="AW30" s="665"/>
      <c r="AX30" s="650" t="s">
        <v>383</v>
      </c>
      <c r="AY30" s="651"/>
      <c r="AZ30" s="664"/>
      <c r="BA30" s="665"/>
      <c r="BB30" s="597"/>
      <c r="BC30" s="597"/>
      <c r="BD30" s="362"/>
      <c r="BE30" s="316"/>
      <c r="BF30" s="667" t="s">
        <v>384</v>
      </c>
      <c r="BG30" s="668"/>
      <c r="BH30" s="317"/>
      <c r="BI30" s="318"/>
      <c r="BJ30" s="667" t="s">
        <v>385</v>
      </c>
      <c r="BK30" s="668"/>
      <c r="BL30" s="316"/>
      <c r="BM30" s="316"/>
      <c r="BN30" s="667" t="s">
        <v>386</v>
      </c>
      <c r="BO30" s="668"/>
      <c r="BP30" s="316"/>
      <c r="BQ30" s="316"/>
      <c r="BR30" s="667" t="s">
        <v>387</v>
      </c>
      <c r="BS30" s="668"/>
      <c r="BT30" s="316"/>
      <c r="BU30" s="315"/>
      <c r="BV30" s="667" t="s">
        <v>388</v>
      </c>
      <c r="BW30" s="668"/>
      <c r="BX30" s="664"/>
      <c r="BY30" s="665"/>
      <c r="BZ30" s="667" t="s">
        <v>389</v>
      </c>
      <c r="CA30" s="668"/>
      <c r="CB30" s="664"/>
      <c r="CC30" s="665"/>
      <c r="CD30" s="667" t="s">
        <v>390</v>
      </c>
      <c r="CE30" s="668"/>
      <c r="CF30" s="327"/>
      <c r="CG30" s="189"/>
      <c r="CH30" s="189"/>
      <c r="CI30" s="594"/>
      <c r="CJ30" s="594"/>
    </row>
    <row r="31" spans="1:90" s="58" customFormat="1" ht="408.75" customHeight="1" thickBot="1" x14ac:dyDescent="0.2">
      <c r="B31" s="614" t="str">
        <f>IF(B30="","",VLOOKUP(B30,ジュニア!$AI$4:$AJ$20,2,FALSE))</f>
        <v/>
      </c>
      <c r="C31" s="615"/>
      <c r="D31" s="300"/>
      <c r="F31" s="614" t="str">
        <f>IF(F30="","",VLOOKUP(F30,ジュニア!$AI$4:$AJ$20,2,FALSE))</f>
        <v/>
      </c>
      <c r="G31" s="615"/>
      <c r="J31" s="614" t="str">
        <f>IF(J30="","",VLOOKUP(J30,ジュニア!$AI$4:$AJ$20,2,FALSE))</f>
        <v/>
      </c>
      <c r="K31" s="615"/>
      <c r="N31" s="614" t="str">
        <f>IF(N30="","",VLOOKUP(N30,ジュニア!$AI$4:$AJ$20,2,FALSE))</f>
        <v/>
      </c>
      <c r="O31" s="615"/>
      <c r="R31" s="614" t="str">
        <f>IF(R30="","",VLOOKUP(R30,ジュニア!$AI$4:$AJ$20,2,FALSE))</f>
        <v/>
      </c>
      <c r="S31" s="615"/>
      <c r="V31" s="614" t="str">
        <f>IF(V30="","",VLOOKUP(V30,ジュニア!$AI$4:$AJ$20,2,FALSE))</f>
        <v/>
      </c>
      <c r="W31" s="615"/>
      <c r="Z31" s="614" t="str">
        <f>IF(Z30="","",VLOOKUP(Z30,ジュニア!$AI$4:$AJ$20,2,FALSE))</f>
        <v/>
      </c>
      <c r="AA31" s="615"/>
      <c r="AD31" s="614" t="str">
        <f>IF(AD30="","",VLOOKUP(AD30,ジュニア!$AI$4:$AJ$20,2,FALSE))</f>
        <v/>
      </c>
      <c r="AE31" s="615"/>
      <c r="AH31" s="614" t="str">
        <f>IF(AH30="","",VLOOKUP(AH30,ジュニア!$AI$4:$AJ$20,2,FALSE))</f>
        <v/>
      </c>
      <c r="AI31" s="615"/>
      <c r="AL31" s="614" t="str">
        <f>IF(AL30="","",VLOOKUP(AL30,ジュニア!$AI$4:$AJ$20,2,FALSE))</f>
        <v/>
      </c>
      <c r="AM31" s="615"/>
      <c r="AP31" s="614" t="str">
        <f>IF(AP30="","",VLOOKUP(AP30,ジュニア!$AI$4:$AJ$20,2,FALSE))</f>
        <v/>
      </c>
      <c r="AQ31" s="615"/>
      <c r="AR31" s="596"/>
      <c r="AS31" s="596"/>
      <c r="AT31" s="614" t="str">
        <f>IF(AT30="","",VLOOKUP(AT30,ジュニア!$AI$4:$AJ$20,2,FALSE))</f>
        <v/>
      </c>
      <c r="AU31" s="615"/>
      <c r="AV31" s="596"/>
      <c r="AW31" s="596"/>
      <c r="AX31" s="614" t="str">
        <f>IF(AX30="","",VLOOKUP(AX30,ジュニア!$AI$4:$AJ$20,2,FALSE))</f>
        <v/>
      </c>
      <c r="AY31" s="615"/>
      <c r="AZ31" s="596"/>
      <c r="BA31" s="596"/>
      <c r="BB31" s="596"/>
      <c r="BC31" s="596"/>
      <c r="BD31" s="364"/>
      <c r="BF31" s="614" t="str">
        <f>IF(BF30="","",VLOOKUP(BF30,キッズ!$AO$5:$AP$12,2,FALSE))</f>
        <v/>
      </c>
      <c r="BG31" s="615"/>
      <c r="BJ31" s="614" t="str">
        <f>IF(BJ30="","",VLOOKUP(BJ30,キッズ!$AO$5:$AP$12,2,FALSE))</f>
        <v/>
      </c>
      <c r="BK31" s="615"/>
      <c r="BN31" s="614" t="str">
        <f>IF(BN30="","",VLOOKUP(BN30,キッズ!$AO$5:$AP$12,2,FALSE))</f>
        <v/>
      </c>
      <c r="BO31" s="615"/>
      <c r="BR31" s="614" t="str">
        <f>IF(BR30="","",VLOOKUP(BR30,キッズ!$AO$5:$AP$12,2,FALSE))</f>
        <v/>
      </c>
      <c r="BS31" s="615"/>
      <c r="BV31" s="614" t="str">
        <f>IF(BV30="","",VLOOKUP(BV30,キッズ!$AO$5:$AP$12,2,FALSE))</f>
        <v/>
      </c>
      <c r="BW31" s="615"/>
      <c r="BX31" s="596"/>
      <c r="BY31" s="596"/>
      <c r="BZ31" s="614" t="str">
        <f>IF(BZ30="","",VLOOKUP(BZ30,キッズ!$AO$5:$AP$12,2,FALSE))</f>
        <v/>
      </c>
      <c r="CA31" s="615"/>
      <c r="CB31" s="596"/>
      <c r="CC31" s="596"/>
      <c r="CD31" s="614" t="str">
        <f>IF(CD30="","",VLOOKUP(CD30,キッズ!$AO$5:$AP$12,2,FALSE))</f>
        <v/>
      </c>
      <c r="CE31" s="615"/>
      <c r="CF31" s="188"/>
      <c r="CG31" s="188"/>
      <c r="CH31" s="188"/>
      <c r="CI31" s="595" t="str">
        <f>IF(CI30="","",VLOOKUP(CI30,#REF!,2,FALSE))</f>
        <v/>
      </c>
      <c r="CJ31" s="595"/>
    </row>
    <row r="32" spans="1:90" ht="19.5" customHeight="1" x14ac:dyDescent="0.15">
      <c r="G32" s="39"/>
      <c r="K32" s="39"/>
      <c r="L32" s="39"/>
      <c r="M32" s="39"/>
      <c r="N32" s="39"/>
      <c r="R32" s="39"/>
      <c r="S32" s="39"/>
      <c r="T32" s="39"/>
      <c r="U32" s="39"/>
      <c r="V32" s="39"/>
      <c r="X32" s="39"/>
      <c r="Y32" s="39"/>
      <c r="Z32" s="39"/>
      <c r="AE32" s="39"/>
      <c r="AH32" s="39"/>
      <c r="AI32" s="39"/>
      <c r="AJ32" s="39"/>
      <c r="AK32" s="39"/>
      <c r="AL32" s="39"/>
      <c r="AO32" s="40"/>
      <c r="AP32" s="39"/>
      <c r="AQ32" s="39"/>
      <c r="BE32" s="39"/>
      <c r="BF32" s="39"/>
      <c r="BK32" s="39"/>
      <c r="BN32" s="39"/>
      <c r="BO32" s="39"/>
      <c r="BP32" s="39"/>
      <c r="BQ32" s="39"/>
      <c r="BR32" s="39"/>
      <c r="BU32" s="40"/>
      <c r="BV32" s="39"/>
      <c r="BW32" s="39"/>
    </row>
    <row r="33" spans="6:75" s="79" customFormat="1" ht="19.5" customHeight="1" x14ac:dyDescent="0.2"/>
    <row r="34" spans="6:75" ht="19.5" customHeight="1" x14ac:dyDescent="0.15">
      <c r="G34" s="39"/>
      <c r="K34" s="39"/>
      <c r="L34" s="39"/>
      <c r="M34" s="39"/>
      <c r="N34" s="39"/>
      <c r="O34" s="616"/>
      <c r="P34" s="616"/>
      <c r="Q34" s="616"/>
      <c r="R34" s="616"/>
      <c r="S34" s="39"/>
      <c r="T34" s="39"/>
      <c r="U34" s="39"/>
      <c r="V34" s="39"/>
      <c r="X34" s="39"/>
      <c r="Y34" s="39"/>
      <c r="Z34" s="39"/>
      <c r="AE34" s="39"/>
      <c r="AF34" s="616"/>
      <c r="AG34" s="616"/>
      <c r="AH34" s="616"/>
      <c r="AI34" s="39"/>
      <c r="AJ34" s="39"/>
      <c r="AK34" s="39"/>
      <c r="AL34" s="39"/>
      <c r="AO34" s="40"/>
      <c r="AP34" s="39"/>
      <c r="AQ34" s="39"/>
      <c r="BE34" s="39"/>
      <c r="BF34" s="39"/>
      <c r="BK34" s="39"/>
      <c r="BL34" s="616"/>
      <c r="BM34" s="616"/>
      <c r="BN34" s="616"/>
      <c r="BO34" s="39"/>
      <c r="BP34" s="39"/>
      <c r="BQ34" s="39"/>
      <c r="BR34" s="39"/>
      <c r="BU34" s="40"/>
      <c r="BV34" s="39"/>
      <c r="BW34" s="39"/>
    </row>
    <row r="35" spans="6:75" ht="19.5" customHeight="1" x14ac:dyDescent="0.2">
      <c r="F35" s="54"/>
      <c r="G35" s="39"/>
      <c r="K35" s="39"/>
      <c r="L35" s="39"/>
      <c r="M35" s="39"/>
      <c r="N35" s="39"/>
      <c r="O35" s="59"/>
      <c r="P35" s="616"/>
      <c r="Q35" s="616"/>
      <c r="R35" s="54"/>
      <c r="S35" s="39"/>
      <c r="T35" s="39"/>
      <c r="U35" s="39"/>
      <c r="V35" s="39"/>
      <c r="X35" s="39"/>
      <c r="Y35" s="39"/>
      <c r="Z35" s="39"/>
      <c r="AE35" s="39"/>
      <c r="AF35" s="616"/>
      <c r="AG35" s="616"/>
      <c r="AH35" s="54"/>
      <c r="AI35" s="39"/>
      <c r="AJ35" s="39"/>
      <c r="AK35" s="39"/>
      <c r="AL35" s="39"/>
      <c r="AO35" s="40"/>
      <c r="AP35" s="39"/>
      <c r="AQ35" s="39"/>
      <c r="BE35" s="39"/>
      <c r="BF35" s="39"/>
      <c r="BK35" s="39"/>
      <c r="BL35" s="616"/>
      <c r="BM35" s="616"/>
      <c r="BN35" s="54"/>
      <c r="BO35" s="39"/>
      <c r="BP35" s="39"/>
      <c r="BQ35" s="39"/>
      <c r="BR35" s="39"/>
      <c r="BU35" s="40"/>
      <c r="BV35" s="39"/>
      <c r="BW35" s="39"/>
    </row>
    <row r="36" spans="6:75" ht="9" customHeight="1" x14ac:dyDescent="0.15">
      <c r="G36" s="39"/>
      <c r="K36" s="39"/>
      <c r="L36" s="39"/>
      <c r="M36" s="39"/>
      <c r="N36" s="39"/>
      <c r="R36" s="39"/>
      <c r="S36" s="39"/>
      <c r="T36" s="39"/>
      <c r="U36" s="39"/>
      <c r="V36" s="39"/>
      <c r="X36" s="39"/>
      <c r="Y36" s="39"/>
      <c r="Z36" s="39"/>
      <c r="AE36" s="39"/>
      <c r="AH36" s="39"/>
      <c r="AI36" s="39"/>
      <c r="AJ36" s="39"/>
      <c r="AK36" s="39"/>
      <c r="AL36" s="39"/>
      <c r="AO36" s="40"/>
      <c r="AP36" s="39"/>
      <c r="AQ36" s="39"/>
      <c r="BE36" s="39"/>
      <c r="BF36" s="39"/>
      <c r="BK36" s="39"/>
      <c r="BN36" s="39"/>
      <c r="BO36" s="39"/>
      <c r="BP36" s="39"/>
      <c r="BQ36" s="39"/>
      <c r="BR36" s="39"/>
      <c r="BU36" s="40"/>
      <c r="BV36" s="39"/>
      <c r="BW36" s="39"/>
    </row>
    <row r="37" spans="6:75" ht="18" customHeight="1" x14ac:dyDescent="0.15"/>
    <row r="38" spans="6:75" ht="51" customHeight="1" x14ac:dyDescent="0.15">
      <c r="G38" s="613"/>
      <c r="H38" s="613"/>
      <c r="I38" s="613"/>
      <c r="J38" s="613"/>
      <c r="K38" s="613"/>
      <c r="L38" s="613"/>
      <c r="M38" s="613"/>
      <c r="N38" s="613"/>
      <c r="O38" s="613"/>
      <c r="P38" s="613"/>
      <c r="Q38" s="613"/>
      <c r="R38" s="613"/>
      <c r="S38" s="613"/>
      <c r="T38" s="613"/>
      <c r="U38" s="613"/>
      <c r="V38" s="613"/>
      <c r="W38" s="613"/>
      <c r="X38" s="613"/>
      <c r="Y38" s="613"/>
      <c r="Z38" s="613"/>
      <c r="AA38" s="613"/>
      <c r="AB38" s="613"/>
      <c r="AC38" s="613"/>
      <c r="AD38" s="613"/>
      <c r="AE38" s="613"/>
    </row>
    <row r="39" spans="6:75" ht="18" customHeight="1" x14ac:dyDescent="0.15"/>
    <row r="40" spans="6:75" ht="27" customHeight="1" x14ac:dyDescent="0.15"/>
    <row r="41" spans="6:75" ht="27" customHeight="1" x14ac:dyDescent="0.15"/>
    <row r="42" spans="6:75" ht="27" customHeight="1" x14ac:dyDescent="0.15"/>
    <row r="43" spans="6:75" ht="27" customHeight="1" x14ac:dyDescent="0.15"/>
    <row r="44" spans="6:75" ht="27" customHeight="1" x14ac:dyDescent="0.15"/>
    <row r="45" spans="6:75" ht="27" customHeight="1" x14ac:dyDescent="0.15"/>
    <row r="46" spans="6:75" ht="27" customHeight="1" x14ac:dyDescent="0.15"/>
    <row r="47" spans="6:75" ht="27" customHeight="1" x14ac:dyDescent="0.15"/>
    <row r="48" spans="6:75" ht="27" customHeight="1" x14ac:dyDescent="0.15"/>
    <row r="49" ht="27" customHeight="1" x14ac:dyDescent="0.15"/>
    <row r="50" ht="27" customHeight="1" x14ac:dyDescent="0.15"/>
    <row r="51" ht="27" customHeight="1" x14ac:dyDescent="0.15"/>
    <row r="52" ht="27" customHeight="1" x14ac:dyDescent="0.15"/>
    <row r="53" ht="27" customHeight="1" x14ac:dyDescent="0.15"/>
    <row r="54" ht="27" customHeight="1" x14ac:dyDescent="0.15"/>
  </sheetData>
  <mergeCells count="99">
    <mergeCell ref="BJ30:BK30"/>
    <mergeCell ref="BF31:BG31"/>
    <mergeCell ref="BJ31:BK31"/>
    <mergeCell ref="AL31:AM31"/>
    <mergeCell ref="AP31:AQ31"/>
    <mergeCell ref="AR31:AS31"/>
    <mergeCell ref="BB30:BC30"/>
    <mergeCell ref="AL30:AM30"/>
    <mergeCell ref="AP30:AQ30"/>
    <mergeCell ref="AX30:AY30"/>
    <mergeCell ref="AZ30:BA30"/>
    <mergeCell ref="BL34:BN34"/>
    <mergeCell ref="BL35:BM35"/>
    <mergeCell ref="BZ30:CA30"/>
    <mergeCell ref="CB30:CC30"/>
    <mergeCell ref="CD30:CE30"/>
    <mergeCell ref="BZ31:CA31"/>
    <mergeCell ref="BN30:BO30"/>
    <mergeCell ref="BR30:BS30"/>
    <mergeCell ref="BV30:BW30"/>
    <mergeCell ref="BX30:BY30"/>
    <mergeCell ref="BN31:BO31"/>
    <mergeCell ref="BR31:BS31"/>
    <mergeCell ref="BV31:BW31"/>
    <mergeCell ref="BX31:BY31"/>
    <mergeCell ref="CB31:CC31"/>
    <mergeCell ref="CD31:CE31"/>
    <mergeCell ref="G38:AE38"/>
    <mergeCell ref="B2:AQ2"/>
    <mergeCell ref="CI31:CJ31"/>
    <mergeCell ref="O34:R34"/>
    <mergeCell ref="AF34:AH34"/>
    <mergeCell ref="P35:Q35"/>
    <mergeCell ref="AF35:AG35"/>
    <mergeCell ref="AT31:AU31"/>
    <mergeCell ref="BF30:BG30"/>
    <mergeCell ref="AV31:AW31"/>
    <mergeCell ref="AX31:AY31"/>
    <mergeCell ref="AZ31:BA31"/>
    <mergeCell ref="BB31:BC31"/>
    <mergeCell ref="AD31:AE31"/>
    <mergeCell ref="AH31:AI31"/>
    <mergeCell ref="CI30:CJ30"/>
    <mergeCell ref="B31:C31"/>
    <mergeCell ref="F31:G31"/>
    <mergeCell ref="J31:K31"/>
    <mergeCell ref="N31:O31"/>
    <mergeCell ref="R31:S31"/>
    <mergeCell ref="V31:W31"/>
    <mergeCell ref="Z31:AA31"/>
    <mergeCell ref="AR30:AS30"/>
    <mergeCell ref="AT30:AU30"/>
    <mergeCell ref="AV30:AW30"/>
    <mergeCell ref="Z30:AA30"/>
    <mergeCell ref="AD30:AE30"/>
    <mergeCell ref="AH30:AI30"/>
    <mergeCell ref="AL3:AN3"/>
    <mergeCell ref="AL4:AN4"/>
    <mergeCell ref="AO3:BB3"/>
    <mergeCell ref="B30:C30"/>
    <mergeCell ref="F30:G30"/>
    <mergeCell ref="J30:K30"/>
    <mergeCell ref="N30:O30"/>
    <mergeCell ref="R30:S30"/>
    <mergeCell ref="N4:AI4"/>
    <mergeCell ref="V30:W30"/>
    <mergeCell ref="AH15:AI15"/>
    <mergeCell ref="AL15:AM15"/>
    <mergeCell ref="AO4:BB4"/>
    <mergeCell ref="AL5:AN9"/>
    <mergeCell ref="O24:R24"/>
    <mergeCell ref="W24:Z24"/>
    <mergeCell ref="CN6:CN7"/>
    <mergeCell ref="AP1:AR1"/>
    <mergeCell ref="CM2:CO2"/>
    <mergeCell ref="CP2:CR2"/>
    <mergeCell ref="CO6:CO7"/>
    <mergeCell ref="CP6:CP7"/>
    <mergeCell ref="CQ6:CQ7"/>
    <mergeCell ref="BV1:BX1"/>
    <mergeCell ref="AO5:BB6"/>
    <mergeCell ref="AO7:BB9"/>
    <mergeCell ref="BH4:BZ4"/>
    <mergeCell ref="C20:G20"/>
    <mergeCell ref="K14:N14"/>
    <mergeCell ref="AI14:AL14"/>
    <mergeCell ref="W7:Z7"/>
    <mergeCell ref="BK24:BN24"/>
    <mergeCell ref="G24:J24"/>
    <mergeCell ref="AI24:AL24"/>
    <mergeCell ref="AQ24:AT24"/>
    <mergeCell ref="AU20:AX20"/>
    <mergeCell ref="AE20:AI20"/>
    <mergeCell ref="S20:V20"/>
    <mergeCell ref="BS24:BV24"/>
    <mergeCell ref="CA24:CD24"/>
    <mergeCell ref="BW20:BZ20"/>
    <mergeCell ref="BJ20:BL20"/>
    <mergeCell ref="BO14:BS14"/>
  </mergeCells>
  <phoneticPr fontId="2"/>
  <printOptions horizontalCentered="1" verticalCentered="1"/>
  <pageMargins left="0.51181102362204722" right="0.70866141732283472" top="0.74803149606299213" bottom="0.55118110236220474" header="0" footer="0"/>
  <pageSetup paperSize="9" scale="50" orientation="landscape" horizont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P45"/>
  <sheetViews>
    <sheetView view="pageBreakPreview" zoomScale="80" zoomScaleNormal="75" zoomScaleSheetLayoutView="80" workbookViewId="0">
      <selection activeCell="U45" sqref="U45"/>
    </sheetView>
  </sheetViews>
  <sheetFormatPr defaultColWidth="4.125" defaultRowHeight="13.5" x14ac:dyDescent="0.15"/>
  <cols>
    <col min="1" max="2" width="5" bestFit="1" customWidth="1"/>
    <col min="3" max="3" width="2" customWidth="1"/>
    <col min="4" max="4" width="5" customWidth="1"/>
    <col min="5" max="5" width="4" customWidth="1"/>
    <col min="6" max="6" width="2" customWidth="1"/>
    <col min="7" max="7" width="5" customWidth="1"/>
    <col min="8" max="8" width="2" customWidth="1"/>
    <col min="9" max="9" width="5" customWidth="1"/>
    <col min="10" max="10" width="4" customWidth="1"/>
    <col min="11" max="11" width="2" customWidth="1"/>
    <col min="12" max="12" width="5" customWidth="1"/>
    <col min="13" max="13" width="2" customWidth="1"/>
    <col min="14" max="14" width="5" customWidth="1"/>
    <col min="15" max="15" width="2" customWidth="1"/>
    <col min="16" max="16" width="5" customWidth="1"/>
    <col min="17" max="17" width="4" customWidth="1"/>
    <col min="18" max="18" width="2" customWidth="1"/>
    <col min="19" max="19" width="5" customWidth="1"/>
    <col min="20" max="20" width="2" customWidth="1"/>
    <col min="21" max="21" width="5" customWidth="1"/>
    <col min="22" max="22" width="2" customWidth="1"/>
    <col min="23" max="23" width="5" customWidth="1"/>
    <col min="24" max="24" width="2" customWidth="1"/>
    <col min="25" max="25" width="5" customWidth="1"/>
    <col min="26" max="26" width="2" customWidth="1"/>
    <col min="27" max="27" width="5" customWidth="1"/>
    <col min="28" max="28" width="2" customWidth="1"/>
    <col min="29" max="29" width="5" customWidth="1"/>
    <col min="30" max="30" width="2" customWidth="1"/>
    <col min="31" max="31" width="5" customWidth="1"/>
    <col min="32" max="32" width="2" customWidth="1"/>
    <col min="33" max="33" width="5" customWidth="1"/>
    <col min="34" max="34" width="2" customWidth="1"/>
    <col min="35" max="35" width="5" customWidth="1"/>
    <col min="36" max="36" width="2" customWidth="1"/>
    <col min="37" max="37" width="5" customWidth="1"/>
    <col min="38" max="38" width="2" customWidth="1"/>
    <col min="39" max="39" width="5" customWidth="1"/>
    <col min="40" max="40" width="2" customWidth="1"/>
    <col min="41" max="41" width="5" customWidth="1"/>
    <col min="42" max="42" width="2" customWidth="1"/>
    <col min="43" max="43" width="5" customWidth="1"/>
    <col min="44" max="44" width="2" customWidth="1"/>
    <col min="45" max="45" width="5" customWidth="1"/>
    <col min="46" max="47" width="4" customWidth="1"/>
    <col min="48" max="48" width="1.875" customWidth="1"/>
    <col min="49" max="51" width="5" customWidth="1"/>
    <col min="52" max="52" width="4" customWidth="1"/>
    <col min="53" max="53" width="2" customWidth="1"/>
    <col min="54" max="54" width="5" customWidth="1"/>
    <col min="55" max="55" width="2" customWidth="1"/>
    <col min="56" max="56" width="5" customWidth="1"/>
    <col min="57" max="57" width="4" customWidth="1"/>
    <col min="58" max="58" width="2" customWidth="1"/>
    <col min="59" max="59" width="5" customWidth="1"/>
    <col min="60" max="60" width="2" customWidth="1"/>
    <col min="61" max="61" width="5" customWidth="1"/>
    <col min="62" max="62" width="2" customWidth="1"/>
    <col min="63" max="63" width="5" customWidth="1"/>
    <col min="64" max="64" width="2" customWidth="1"/>
    <col min="65" max="65" width="5" customWidth="1"/>
    <col min="66" max="66" width="4.25" bestFit="1" customWidth="1"/>
    <col min="67" max="67" width="2" customWidth="1"/>
    <col min="68" max="68" width="5" customWidth="1"/>
    <col min="69" max="69" width="2" customWidth="1"/>
    <col min="70" max="70" width="5" customWidth="1"/>
    <col min="71" max="71" width="2" customWidth="1"/>
    <col min="72" max="72" width="5" customWidth="1"/>
    <col min="73" max="73" width="2" customWidth="1"/>
    <col min="74" max="74" width="5" customWidth="1"/>
    <col min="75" max="75" width="2" customWidth="1"/>
    <col min="76" max="76" width="5" customWidth="1"/>
    <col min="77" max="77" width="4" customWidth="1"/>
    <col min="78" max="78" width="2" customWidth="1"/>
    <col min="79" max="79" width="5" customWidth="1"/>
    <col min="80" max="80" width="2" customWidth="1"/>
    <col min="81" max="81" width="5" customWidth="1"/>
    <col min="82" max="82" width="2" customWidth="1"/>
    <col min="83" max="83" width="5" customWidth="1"/>
    <col min="84" max="84" width="2" customWidth="1"/>
    <col min="85" max="85" width="5" customWidth="1"/>
    <col min="86" max="86" width="2" customWidth="1"/>
    <col min="87" max="87" width="5" customWidth="1"/>
    <col min="88" max="88" width="2" customWidth="1"/>
    <col min="89" max="89" width="5" customWidth="1"/>
    <col min="90" max="90" width="4" customWidth="1"/>
    <col min="91" max="91" width="2" customWidth="1"/>
    <col min="92" max="92" width="5" customWidth="1"/>
    <col min="93" max="93" width="2" customWidth="1"/>
    <col min="94" max="94" width="5" customWidth="1"/>
    <col min="95" max="95" width="2" customWidth="1"/>
    <col min="96" max="96" width="5" customWidth="1"/>
    <col min="97" max="97" width="2" customWidth="1"/>
    <col min="98" max="98" width="5" customWidth="1"/>
    <col min="99" max="99" width="2" customWidth="1"/>
    <col min="100" max="100" width="5" customWidth="1"/>
    <col min="101" max="101" width="2" customWidth="1"/>
    <col min="102" max="102" width="5" customWidth="1"/>
    <col min="103" max="103" width="4" customWidth="1"/>
    <col min="104" max="104" width="2" customWidth="1"/>
    <col min="105" max="105" width="5" customWidth="1"/>
    <col min="106" max="106" width="2" customWidth="1"/>
    <col min="107" max="107" width="5" customWidth="1"/>
    <col min="108" max="108" width="2" customWidth="1"/>
    <col min="109" max="109" width="5" customWidth="1"/>
    <col min="110" max="110" width="2" customWidth="1"/>
    <col min="111" max="111" width="5" customWidth="1"/>
    <col min="112" max="112" width="2" customWidth="1"/>
    <col min="113" max="113" width="5" customWidth="1"/>
    <col min="114" max="114" width="2" customWidth="1"/>
    <col min="115" max="115" width="5" customWidth="1"/>
    <col min="116" max="116" width="2" customWidth="1"/>
    <col min="117" max="117" width="5" customWidth="1"/>
    <col min="118" max="118" width="2" customWidth="1"/>
    <col min="119" max="119" width="5" customWidth="1"/>
    <col min="120" max="120" width="2" customWidth="1"/>
    <col min="121" max="121" width="5" customWidth="1"/>
    <col min="122" max="122" width="2" customWidth="1"/>
    <col min="123" max="123" width="5" customWidth="1"/>
    <col min="124" max="125" width="4" customWidth="1"/>
    <col min="126" max="126" width="2" customWidth="1"/>
    <col min="127" max="129" width="5" customWidth="1"/>
    <col min="130" max="130" width="4" customWidth="1"/>
    <col min="131" max="131" width="1.875" customWidth="1"/>
    <col min="132" max="132" width="5" customWidth="1"/>
    <col min="133" max="133" width="1.875" customWidth="1"/>
    <col min="134" max="134" width="5" customWidth="1"/>
    <col min="135" max="135" width="4" customWidth="1"/>
    <col min="136" max="136" width="2" customWidth="1"/>
    <col min="137" max="137" width="5" customWidth="1"/>
    <col min="138" max="138" width="2" customWidth="1"/>
    <col min="139" max="139" width="5" customWidth="1"/>
    <col min="140" max="140" width="2" customWidth="1"/>
    <col min="141" max="141" width="5" customWidth="1"/>
    <col min="142" max="142" width="2" customWidth="1"/>
    <col min="143" max="143" width="5" customWidth="1"/>
    <col min="144" max="144" width="4" customWidth="1"/>
    <col min="145" max="145" width="2" customWidth="1"/>
    <col min="146" max="146" width="5" customWidth="1"/>
    <col min="147" max="147" width="2" customWidth="1"/>
    <col min="148" max="148" width="5" customWidth="1"/>
    <col min="149" max="149" width="2" customWidth="1"/>
    <col min="150" max="150" width="5" customWidth="1"/>
    <col min="151" max="151" width="2" customWidth="1"/>
    <col min="152" max="152" width="5" customWidth="1"/>
    <col min="153" max="153" width="2" customWidth="1"/>
    <col min="154" max="154" width="5" customWidth="1"/>
    <col min="155" max="155" width="2" customWidth="1"/>
    <col min="156" max="156" width="5" customWidth="1"/>
    <col min="157" max="157" width="2" customWidth="1"/>
    <col min="158" max="158" width="5" customWidth="1"/>
    <col min="159" max="159" width="2" customWidth="1"/>
    <col min="160" max="160" width="5" customWidth="1"/>
    <col min="161" max="161" width="4" customWidth="1"/>
    <col min="162" max="162" width="2" customWidth="1"/>
    <col min="163" max="163" width="5" customWidth="1"/>
    <col min="164" max="164" width="2" customWidth="1"/>
    <col min="165" max="165" width="5" customWidth="1"/>
    <col min="166" max="166" width="2" customWidth="1"/>
    <col min="167" max="167" width="5" customWidth="1"/>
    <col min="168" max="168" width="2" customWidth="1"/>
    <col min="169" max="169" width="5" customWidth="1"/>
    <col min="170" max="170" width="2" customWidth="1"/>
    <col min="171" max="171" width="5" customWidth="1"/>
    <col min="172" max="172" width="2" customWidth="1"/>
    <col min="173" max="173" width="5" customWidth="1"/>
    <col min="174" max="174" width="4" customWidth="1"/>
    <col min="175" max="175" width="2" customWidth="1"/>
    <col min="176" max="176" width="5" customWidth="1"/>
    <col min="177" max="177" width="2" customWidth="1"/>
    <col min="178" max="178" width="5" customWidth="1"/>
    <col min="179" max="179" width="2" customWidth="1"/>
    <col min="180" max="180" width="5" customWidth="1"/>
    <col min="181" max="181" width="2" customWidth="1"/>
    <col min="182" max="182" width="5" customWidth="1"/>
    <col min="183" max="183" width="2" customWidth="1"/>
    <col min="184" max="184" width="5" customWidth="1"/>
    <col min="185" max="185" width="2" customWidth="1"/>
    <col min="186" max="186" width="5" customWidth="1"/>
    <col min="187" max="187" width="4" customWidth="1"/>
    <col min="188" max="188" width="2" customWidth="1"/>
    <col min="189" max="189" width="5" customWidth="1"/>
    <col min="190" max="190" width="2" customWidth="1"/>
    <col min="191" max="191" width="5" customWidth="1"/>
    <col min="192" max="192" width="2" customWidth="1"/>
    <col min="193" max="193" width="5" customWidth="1"/>
    <col min="194" max="194" width="2" customWidth="1"/>
    <col min="195" max="195" width="5" customWidth="1"/>
    <col min="196" max="196" width="2" customWidth="1"/>
    <col min="197" max="197" width="5" customWidth="1"/>
    <col min="198" max="198" width="2" customWidth="1"/>
    <col min="199" max="199" width="5" customWidth="1"/>
    <col min="200" max="200" width="4" customWidth="1"/>
    <col min="201" max="201" width="2" customWidth="1"/>
    <col min="202" max="202" width="5" customWidth="1"/>
    <col min="203" max="203" width="2" customWidth="1"/>
    <col min="204" max="204" width="5" customWidth="1"/>
    <col min="205" max="205" width="2" customWidth="1"/>
    <col min="206" max="206" width="5" customWidth="1"/>
    <col min="207" max="207" width="2" customWidth="1"/>
    <col min="208" max="208" width="5" customWidth="1"/>
    <col min="209" max="209" width="2" customWidth="1"/>
    <col min="210" max="210" width="5" customWidth="1"/>
    <col min="211" max="211" width="2" customWidth="1"/>
    <col min="212" max="212" width="5" customWidth="1"/>
    <col min="213" max="213" width="3.125" bestFit="1" customWidth="1"/>
    <col min="214" max="215" width="4" customWidth="1"/>
    <col min="216" max="216" width="2" customWidth="1"/>
    <col min="217" max="218" width="5.25" customWidth="1"/>
    <col min="219" max="219" width="2" customWidth="1"/>
    <col min="220" max="220" width="9.75" customWidth="1"/>
    <col min="221" max="221" width="2.375" customWidth="1"/>
    <col min="222" max="222" width="4.75" customWidth="1"/>
    <col min="223" max="223" width="2.25" customWidth="1"/>
  </cols>
  <sheetData>
    <row r="1" spans="1:224" ht="13.5" customHeight="1" x14ac:dyDescent="0.15">
      <c r="A1" s="711" t="s">
        <v>544</v>
      </c>
      <c r="B1" s="697" t="s">
        <v>79</v>
      </c>
      <c r="C1" s="1"/>
      <c r="D1" s="2"/>
      <c r="E1" s="680" t="s">
        <v>117</v>
      </c>
      <c r="F1" s="1"/>
      <c r="G1" s="2"/>
      <c r="H1" s="1"/>
      <c r="I1" s="2"/>
      <c r="J1" s="708" t="s">
        <v>81</v>
      </c>
      <c r="K1" s="1"/>
      <c r="L1" s="2"/>
      <c r="M1" s="1"/>
      <c r="N1" s="2"/>
      <c r="O1" s="1"/>
      <c r="P1" s="2"/>
      <c r="Q1" s="680" t="s">
        <v>175</v>
      </c>
      <c r="R1" s="1"/>
      <c r="S1" s="2" t="s">
        <v>534</v>
      </c>
      <c r="T1" s="1"/>
      <c r="U1" s="2" t="s">
        <v>529</v>
      </c>
      <c r="V1" s="1"/>
      <c r="W1" s="2" t="s">
        <v>533</v>
      </c>
      <c r="X1" s="1"/>
      <c r="Y1" s="2" t="s">
        <v>542</v>
      </c>
      <c r="Z1" s="1"/>
      <c r="AA1" s="2" t="s">
        <v>541</v>
      </c>
      <c r="AB1" s="1"/>
      <c r="AC1" s="2" t="s">
        <v>543</v>
      </c>
      <c r="AD1" s="1"/>
      <c r="AE1" s="2" t="s">
        <v>541</v>
      </c>
      <c r="AF1" s="1"/>
      <c r="AG1" s="2" t="s">
        <v>539</v>
      </c>
      <c r="AH1" s="1"/>
      <c r="AI1" s="2" t="s">
        <v>538</v>
      </c>
      <c r="AJ1" s="1"/>
      <c r="AK1" s="2" t="s">
        <v>538</v>
      </c>
      <c r="AL1" s="1"/>
      <c r="AM1" s="2" t="s">
        <v>536</v>
      </c>
      <c r="AN1" s="1"/>
      <c r="AO1" s="2" t="s">
        <v>534</v>
      </c>
      <c r="AP1" s="1"/>
      <c r="AQ1" s="2" t="s">
        <v>532</v>
      </c>
      <c r="AR1" s="1"/>
      <c r="AS1" s="2" t="s">
        <v>530</v>
      </c>
      <c r="AT1" s="689" t="s">
        <v>174</v>
      </c>
      <c r="AU1" s="708" t="s">
        <v>114</v>
      </c>
      <c r="AV1" s="1"/>
      <c r="AW1" s="712"/>
      <c r="AX1" s="713"/>
      <c r="AY1" s="714"/>
      <c r="AZ1" s="680" t="s">
        <v>117</v>
      </c>
      <c r="BA1" s="1"/>
      <c r="BB1" s="2"/>
      <c r="BC1" s="1"/>
      <c r="BD1" s="2"/>
      <c r="BE1" s="680" t="s">
        <v>81</v>
      </c>
      <c r="BF1" s="1"/>
      <c r="BG1" s="2"/>
      <c r="BH1" s="1"/>
      <c r="BI1" s="2"/>
      <c r="BJ1" s="1"/>
      <c r="BK1" s="2"/>
      <c r="BL1" s="1"/>
      <c r="BM1" s="2"/>
      <c r="BN1" s="680" t="s">
        <v>166</v>
      </c>
      <c r="BO1" s="1"/>
      <c r="BP1" s="2"/>
      <c r="BQ1" s="1"/>
      <c r="BR1" s="2"/>
      <c r="BS1" s="1"/>
      <c r="BT1" s="2"/>
      <c r="BU1" s="1"/>
      <c r="BV1" s="2"/>
      <c r="BW1" s="1"/>
      <c r="BX1" s="2"/>
      <c r="BY1" s="680" t="s">
        <v>82</v>
      </c>
      <c r="BZ1" s="1"/>
      <c r="CA1" s="2" t="s">
        <v>528</v>
      </c>
      <c r="CB1" s="1"/>
      <c r="CC1" s="2" t="s">
        <v>522</v>
      </c>
      <c r="CD1" s="1"/>
      <c r="CE1" s="2" t="s">
        <v>526</v>
      </c>
      <c r="CF1" s="1"/>
      <c r="CG1" s="2" t="s">
        <v>522</v>
      </c>
      <c r="CH1" s="1"/>
      <c r="CI1" s="2" t="s">
        <v>524</v>
      </c>
      <c r="CJ1" s="1"/>
      <c r="CK1" s="2" t="s">
        <v>522</v>
      </c>
      <c r="CL1" s="689" t="s">
        <v>119</v>
      </c>
      <c r="CM1" s="1"/>
      <c r="CN1" s="2" t="s">
        <v>520</v>
      </c>
      <c r="CO1" s="1"/>
      <c r="CP1" s="2" t="s">
        <v>513</v>
      </c>
      <c r="CQ1" s="1"/>
      <c r="CR1" s="2" t="s">
        <v>514</v>
      </c>
      <c r="CS1" s="1"/>
      <c r="CT1" s="2" t="s">
        <v>517</v>
      </c>
      <c r="CU1" s="1"/>
      <c r="CV1" s="2" t="s">
        <v>515</v>
      </c>
      <c r="CW1" s="1"/>
      <c r="CX1" s="2" t="s">
        <v>513</v>
      </c>
      <c r="CY1" s="689" t="s">
        <v>118</v>
      </c>
      <c r="CZ1" s="1"/>
      <c r="DA1" s="2" t="s">
        <v>512</v>
      </c>
      <c r="DB1" s="1"/>
      <c r="DC1" s="2" t="s">
        <v>509</v>
      </c>
      <c r="DD1" s="1"/>
      <c r="DE1" s="2" t="s">
        <v>506</v>
      </c>
      <c r="DF1" s="1"/>
      <c r="DG1" s="2" t="s">
        <v>506</v>
      </c>
      <c r="DH1" s="1"/>
      <c r="DI1" s="2" t="s">
        <v>505</v>
      </c>
      <c r="DJ1" s="1"/>
      <c r="DK1" s="2" t="s">
        <v>510</v>
      </c>
      <c r="DL1" s="1"/>
      <c r="DM1" s="2" t="s">
        <v>508</v>
      </c>
      <c r="DN1" s="1"/>
      <c r="DO1" s="2" t="s">
        <v>505</v>
      </c>
      <c r="DP1" s="1"/>
      <c r="DQ1" s="2" t="s">
        <v>507</v>
      </c>
      <c r="DR1" s="1"/>
      <c r="DS1" s="2" t="s">
        <v>505</v>
      </c>
      <c r="DT1" s="689" t="s">
        <v>115</v>
      </c>
      <c r="DU1" s="708" t="s">
        <v>165</v>
      </c>
      <c r="DV1" s="1"/>
      <c r="DW1" s="712"/>
      <c r="DX1" s="713"/>
      <c r="DY1" s="714"/>
      <c r="DZ1" s="715" t="s">
        <v>80</v>
      </c>
      <c r="EA1" s="256"/>
      <c r="EB1" s="2"/>
      <c r="EC1" s="1"/>
      <c r="ED1" s="2"/>
      <c r="EE1" s="680" t="s">
        <v>81</v>
      </c>
      <c r="EF1" s="1"/>
      <c r="EG1" s="2"/>
      <c r="EH1" s="1"/>
      <c r="EI1" s="2"/>
      <c r="EJ1" s="1"/>
      <c r="EK1" s="2"/>
      <c r="EL1" s="1"/>
      <c r="EM1" s="2"/>
      <c r="EN1" s="680" t="s">
        <v>113</v>
      </c>
      <c r="EO1" s="1"/>
      <c r="EP1" s="2"/>
      <c r="EQ1" s="1"/>
      <c r="ER1" s="2"/>
      <c r="ES1" s="1"/>
      <c r="ET1" s="2"/>
      <c r="EU1" s="1"/>
      <c r="EV1" s="2"/>
      <c r="EW1" s="1"/>
      <c r="EX1" s="2"/>
      <c r="EY1" s="1"/>
      <c r="EZ1" s="2"/>
      <c r="FA1" s="1"/>
      <c r="FB1" s="2"/>
      <c r="FC1" s="1"/>
      <c r="FD1" s="2"/>
      <c r="FE1" s="680" t="s">
        <v>82</v>
      </c>
      <c r="FF1" s="1"/>
      <c r="FG1" s="2" t="s">
        <v>499</v>
      </c>
      <c r="FH1" s="1"/>
      <c r="FI1" s="2" t="s">
        <v>502</v>
      </c>
      <c r="FJ1" s="1"/>
      <c r="FK1" s="2" t="s">
        <v>498</v>
      </c>
      <c r="FL1" s="1"/>
      <c r="FM1" s="2" t="s">
        <v>497</v>
      </c>
      <c r="FN1" s="1"/>
      <c r="FO1" s="2" t="s">
        <v>499</v>
      </c>
      <c r="FP1" s="1"/>
      <c r="FQ1" s="2" t="s">
        <v>497</v>
      </c>
      <c r="FR1" s="689" t="s">
        <v>83</v>
      </c>
      <c r="FS1" s="1"/>
      <c r="FT1" s="2" t="s">
        <v>492</v>
      </c>
      <c r="FU1" s="1"/>
      <c r="FV1" s="2" t="s">
        <v>491</v>
      </c>
      <c r="FW1" s="1"/>
      <c r="FX1" s="2" t="s">
        <v>492</v>
      </c>
      <c r="FY1" s="1"/>
      <c r="FZ1" s="2" t="s">
        <v>491</v>
      </c>
      <c r="GA1" s="1"/>
      <c r="GB1" s="2" t="s">
        <v>493</v>
      </c>
      <c r="GC1" s="1"/>
      <c r="GD1" s="2" t="s">
        <v>491</v>
      </c>
      <c r="GE1" s="689" t="s">
        <v>84</v>
      </c>
      <c r="GF1" s="1"/>
      <c r="GG1" s="2" t="s">
        <v>486</v>
      </c>
      <c r="GH1" s="1"/>
      <c r="GI1" s="2" t="s">
        <v>488</v>
      </c>
      <c r="GJ1" s="1"/>
      <c r="GK1" s="2" t="s">
        <v>490</v>
      </c>
      <c r="GL1" s="1"/>
      <c r="GM1" s="2" t="s">
        <v>488</v>
      </c>
      <c r="GN1" s="1"/>
      <c r="GO1" s="2" t="s">
        <v>486</v>
      </c>
      <c r="GP1" s="1"/>
      <c r="GQ1" s="2" t="s">
        <v>484</v>
      </c>
      <c r="GR1" s="689" t="s">
        <v>85</v>
      </c>
      <c r="GS1" s="1"/>
      <c r="GT1" s="2" t="s">
        <v>480</v>
      </c>
      <c r="GU1" s="1"/>
      <c r="GV1" s="2" t="s">
        <v>481</v>
      </c>
      <c r="GW1" s="1"/>
      <c r="GX1" s="2" t="s">
        <v>480</v>
      </c>
      <c r="GY1" s="1"/>
      <c r="GZ1" s="2" t="s">
        <v>478</v>
      </c>
      <c r="HA1" s="1"/>
      <c r="HB1" s="2" t="s">
        <v>476</v>
      </c>
      <c r="HC1" s="1"/>
      <c r="HD1" s="2" t="s">
        <v>474</v>
      </c>
      <c r="HE1" s="696" t="s">
        <v>14</v>
      </c>
      <c r="HF1" s="689" t="s">
        <v>86</v>
      </c>
      <c r="HG1" s="708" t="s">
        <v>87</v>
      </c>
      <c r="HI1" s="710" t="s">
        <v>88</v>
      </c>
      <c r="HJ1" s="710" t="s">
        <v>89</v>
      </c>
      <c r="HL1" s="709" t="s">
        <v>90</v>
      </c>
      <c r="HN1" s="689" t="s">
        <v>91</v>
      </c>
      <c r="HP1" s="697" t="s">
        <v>92</v>
      </c>
    </row>
    <row r="2" spans="1:224" ht="13.5" customHeight="1" x14ac:dyDescent="0.15">
      <c r="A2" s="711"/>
      <c r="B2" s="697"/>
      <c r="C2" s="257"/>
      <c r="D2" s="672" t="str">
        <f>タイムスケジュール!K39</f>
        <v>C5勝</v>
      </c>
      <c r="E2" s="680"/>
      <c r="F2" s="257"/>
      <c r="G2" s="672" t="str">
        <f>タイムスケジュール!R36</f>
        <v>C３勝</v>
      </c>
      <c r="H2" s="257"/>
      <c r="I2" s="672" t="str">
        <f>タイムスケジュール!R33</f>
        <v>H1位</v>
      </c>
      <c r="J2" s="708"/>
      <c r="K2" s="257"/>
      <c r="L2" s="672" t="str">
        <f>タイムスケジュール!R32</f>
        <v>H6位</v>
      </c>
      <c r="M2" s="257"/>
      <c r="N2" s="672" t="str">
        <f>タイムスケジュール!R31</f>
        <v>H3位</v>
      </c>
      <c r="O2" s="257"/>
      <c r="P2" s="672" t="str">
        <f>タイムスケジュール!R29</f>
        <v>H7位</v>
      </c>
      <c r="Q2" s="680"/>
      <c r="R2" s="257"/>
      <c r="S2" s="672" t="str">
        <f>HLOOKUP(S1,$AG$44:$AS$45,2,FALSE)</f>
        <v>城内キッズコルツ</v>
      </c>
      <c r="T2" s="257"/>
      <c r="U2" s="672" t="str">
        <f>HLOOKUP(U1,$AG$44:$AS$45,2,FALSE)</f>
        <v>広幡ドッジキッズリトル</v>
      </c>
      <c r="V2" s="257"/>
      <c r="W2" s="672" t="str">
        <f>HLOOKUP(W1,$AG$44:$AS$45,2,FALSE)</f>
        <v>FUJIミラクルソゲキッズ</v>
      </c>
      <c r="X2" s="257"/>
      <c r="Y2" s="672" t="str">
        <f>HLOOKUP(Y1,$AG$44:$AS$45,2,FALSE)</f>
        <v>城内キッズコルツ</v>
      </c>
      <c r="Z2" s="257"/>
      <c r="AA2" s="672" t="str">
        <f>HLOOKUP(AA1,$AG$44:$AS$45,2,FALSE)</f>
        <v>広幡ドッジキッズリトル</v>
      </c>
      <c r="AB2" s="257"/>
      <c r="AC2" s="672" t="str">
        <f>HLOOKUP(AC1,$AG$44:$AS$45,2,FALSE)</f>
        <v>龍池舎きっず</v>
      </c>
      <c r="AD2" s="257"/>
      <c r="AE2" s="672" t="str">
        <f>HLOOKUP(AE1,$AG$44:$AS$45,2,FALSE)</f>
        <v>広幡ドッジキッズリトル</v>
      </c>
      <c r="AF2" s="257"/>
      <c r="AG2" s="672" t="str">
        <f>HLOOKUP(AG1,$AG$44:$AS$45,2,FALSE)</f>
        <v>スーパー長野キッズ</v>
      </c>
      <c r="AH2" s="257"/>
      <c r="AI2" s="672" t="str">
        <f>HLOOKUP(AI1,$AG$44:$AS$45,2,FALSE)</f>
        <v>龍池舎きっず</v>
      </c>
      <c r="AJ2" s="257"/>
      <c r="AK2" s="672" t="str">
        <f>HLOOKUP(AK1,$AG$44:$AS$45,2,FALSE)</f>
        <v>龍池舎きっず</v>
      </c>
      <c r="AL2" s="257"/>
      <c r="AM2" s="672" t="str">
        <f>HLOOKUP(AM1,$AG$44:$AS$45,2,FALSE)</f>
        <v>スーパー長野キッズ</v>
      </c>
      <c r="AN2" s="257"/>
      <c r="AO2" s="672" t="str">
        <f>HLOOKUP(AO1,$AG$44:$AS$45,2,FALSE)</f>
        <v>城内キッズコルツ</v>
      </c>
      <c r="AP2" s="257"/>
      <c r="AQ2" s="672" t="str">
        <f>HLOOKUP(AQ1,$AG$44:$AS$45,2,FALSE)</f>
        <v>広幡ドッジキッズリトル</v>
      </c>
      <c r="AR2" s="257"/>
      <c r="AS2" s="672" t="str">
        <f>HLOOKUP(AS1,$AG$44:$AS$45,2,FALSE)</f>
        <v>ちゃっきり一番kids</v>
      </c>
      <c r="AT2" s="689"/>
      <c r="AU2" s="708"/>
      <c r="AV2" s="257"/>
      <c r="AW2" s="698" t="str">
        <f>タイムスケジュール!D40</f>
        <v>B10勝</v>
      </c>
      <c r="AX2" s="699"/>
      <c r="AY2" s="700"/>
      <c r="AZ2" s="680"/>
      <c r="BA2" s="257"/>
      <c r="BB2" s="672" t="str">
        <f>タイムスケジュール!R38</f>
        <v>B7勝</v>
      </c>
      <c r="BC2" s="257"/>
      <c r="BD2" s="672" t="str">
        <f>タイムスケジュール!K38</f>
        <v>C6勝</v>
      </c>
      <c r="BE2" s="680"/>
      <c r="BF2" s="257"/>
      <c r="BG2" s="672" t="str">
        <f>タイムスケジュール!R35</f>
        <v>C2勝</v>
      </c>
      <c r="BH2" s="257"/>
      <c r="BI2" s="672" t="str">
        <f>タイムスケジュール!K35</f>
        <v>F1位</v>
      </c>
      <c r="BJ2" s="257"/>
      <c r="BK2" s="672" t="str">
        <f>タイムスケジュール!D35</f>
        <v>A6勝</v>
      </c>
      <c r="BL2" s="257"/>
      <c r="BM2" s="672" t="str">
        <f>タイムスケジュール!R34</f>
        <v>G1位</v>
      </c>
      <c r="BN2" s="680"/>
      <c r="BO2" s="257"/>
      <c r="BP2" s="672" t="str">
        <f>タイムスケジュール!R30</f>
        <v>F2位</v>
      </c>
      <c r="BQ2" s="257"/>
      <c r="BR2" s="672" t="str">
        <f>タイムスケジュール!K30</f>
        <v>E4位</v>
      </c>
      <c r="BS2" s="257"/>
      <c r="BT2" s="672" t="str">
        <f>タイムスケジュール!K34</f>
        <v>G3位</v>
      </c>
      <c r="BU2" s="257"/>
      <c r="BV2" s="672" t="str">
        <f>タイムスケジュール!D34</f>
        <v>E3位</v>
      </c>
      <c r="BW2" s="257"/>
      <c r="BX2" s="672" t="str">
        <f>タイムスケジュール!D30</f>
        <v>E5位</v>
      </c>
      <c r="BY2" s="680"/>
      <c r="BZ2" s="257"/>
      <c r="CA2" s="672" t="str">
        <f>HLOOKUP(CA1,$CA$44:$FQ$45,2,FALSE)</f>
        <v>FUJIミラクルキッズJr.</v>
      </c>
      <c r="CB2" s="257"/>
      <c r="CC2" s="672" t="str">
        <f>HLOOKUP(CC1,$CA$44:$FQ$45,2,FALSE)</f>
        <v>gold wolf ジュニア</v>
      </c>
      <c r="CD2" s="257"/>
      <c r="CE2" s="672" t="str">
        <f>HLOOKUP(CE1,$CA$44:$FQ$45,2,FALSE)</f>
        <v>ワンピース三島J</v>
      </c>
      <c r="CF2" s="257"/>
      <c r="CG2" s="672" t="str">
        <f>HLOOKUP(CG1,$CA$44:$FQ$45,2,FALSE)</f>
        <v>gold wolf ジュニア</v>
      </c>
      <c r="CH2" s="257"/>
      <c r="CI2" s="672" t="str">
        <f>HLOOKUP(CI1,$CA$44:$FQ$45,2,FALSE)</f>
        <v>FUJIミラクルキッズJr.</v>
      </c>
      <c r="CJ2" s="257"/>
      <c r="CK2" s="672" t="str">
        <f>HLOOKUP(CK1,$CA$44:$FQ$45,2,FALSE)</f>
        <v>gold wolf ジュニア</v>
      </c>
      <c r="CL2" s="689"/>
      <c r="CM2" s="257"/>
      <c r="CN2" s="675" t="str">
        <f>HLOOKUP(CN1,$CA$44:$FQ$45,2,FALSE)</f>
        <v>ハリケーンキッズ三島Jr</v>
      </c>
      <c r="CO2" s="321"/>
      <c r="CP2" s="675" t="str">
        <f>HLOOKUP(CP1,$CA$44:$FQ$45,2,FALSE)</f>
        <v>ブーメラン　X</v>
      </c>
      <c r="CQ2" s="321"/>
      <c r="CR2" s="675" t="str">
        <f>HLOOKUP(CR1,$CA$44:$FQ$45,2,FALSE)</f>
        <v>ハリケーンキッズ三島Jr</v>
      </c>
      <c r="CS2" s="321"/>
      <c r="CT2" s="675" t="str">
        <f>HLOOKUP(CT1,$CA$44:$FQ$45,2,FALSE)</f>
        <v>ブーメラン　X</v>
      </c>
      <c r="CU2" s="321"/>
      <c r="CV2" s="675" t="str">
        <f>HLOOKUP(CV1,$CA$44:$FQ$45,2,FALSE)</f>
        <v>龍池舎じゅにあB</v>
      </c>
      <c r="CW2" s="321"/>
      <c r="CX2" s="675" t="str">
        <f>HLOOKUP(CX1,$CA$44:$FQ$45,2,FALSE)</f>
        <v>ブーメラン　X</v>
      </c>
      <c r="CY2" s="689"/>
      <c r="CZ2" s="257"/>
      <c r="DA2" s="672" t="str">
        <f>HLOOKUP(DA1,$CA$44:$FQ$45,2,FALSE)</f>
        <v>龍池舎じゅにあA</v>
      </c>
      <c r="DB2" s="257"/>
      <c r="DC2" s="672" t="str">
        <f>HLOOKUP(DC1,$CA$44:$FQ$45,2,FALSE)</f>
        <v>城内キッズジュニア</v>
      </c>
      <c r="DD2" s="257"/>
      <c r="DE2" s="672" t="str">
        <f>HLOOKUP(DE1,$CA$44:$FQ$45,2,FALSE)</f>
        <v>函南勇楽会・よ組</v>
      </c>
      <c r="DF2" s="257"/>
      <c r="DG2" s="672" t="str">
        <f>HLOOKUP(DG1,$CA$44:$FQ$45,2,FALSE)</f>
        <v>函南勇楽会・よ組</v>
      </c>
      <c r="DH2" s="257"/>
      <c r="DI2" s="672" t="str">
        <f>HLOOKUP(DI1,$CA$44:$FQ$45,2,FALSE)</f>
        <v>龍池舎じゅにあA</v>
      </c>
      <c r="DJ2" s="257"/>
      <c r="DK2" s="672" t="str">
        <f>HLOOKUP(DK1,$CA$44:$FQ$45,2,FALSE)</f>
        <v>函南勇楽会・よ組</v>
      </c>
      <c r="DL2" s="257"/>
      <c r="DM2" s="672" t="str">
        <f>HLOOKUP(DM1,$CA$44:$FQ$45,2,FALSE)</f>
        <v>ちゃっきり一番Jr.</v>
      </c>
      <c r="DN2" s="257"/>
      <c r="DO2" s="672" t="str">
        <f>HLOOKUP(DO1,$CA$44:$FQ$45,2,FALSE)</f>
        <v>龍池舎じゅにあA</v>
      </c>
      <c r="DP2" s="257"/>
      <c r="DQ2" s="672" t="str">
        <f>HLOOKUP(DQ1,$CA$44:$FQ$45,2,FALSE)</f>
        <v>城内キッズジュニア</v>
      </c>
      <c r="DR2" s="257"/>
      <c r="DS2" s="672" t="str">
        <f>HLOOKUP(DS1,$CA$44:$FQ$45,2,FALSE)</f>
        <v>龍池舎じゅにあA</v>
      </c>
      <c r="DT2" s="689"/>
      <c r="DU2" s="708"/>
      <c r="DV2" s="257"/>
      <c r="DW2" s="698" t="str">
        <f>タイムスケジュール!K40</f>
        <v>A11勝</v>
      </c>
      <c r="DX2" s="699"/>
      <c r="DY2" s="700"/>
      <c r="DZ2" s="715"/>
      <c r="EA2" s="256"/>
      <c r="EB2" s="707" t="str">
        <f>タイムスケジュール!R39</f>
        <v>A９勝</v>
      </c>
      <c r="EC2" s="257"/>
      <c r="ED2" s="707" t="str">
        <f>タイムスケジュール!D39</f>
        <v>A8勝</v>
      </c>
      <c r="EE2" s="680"/>
      <c r="EF2" s="257"/>
      <c r="EG2" s="672" t="str">
        <f>タイムスケジュール!R37</f>
        <v>B3勝</v>
      </c>
      <c r="EH2" s="257"/>
      <c r="EI2" s="672" t="str">
        <f>タイムスケジュール!D37</f>
        <v>A3勝</v>
      </c>
      <c r="EJ2" s="257"/>
      <c r="EK2" s="672" t="str">
        <f>タイムスケジュール!K36</f>
        <v>B1勝</v>
      </c>
      <c r="EL2" s="257"/>
      <c r="EM2" s="672" t="str">
        <f>タイムスケジュール!D36</f>
        <v>A1勝</v>
      </c>
      <c r="EN2" s="680"/>
      <c r="EO2" s="257"/>
      <c r="EP2" s="672" t="str">
        <f>タイムスケジュール!K33</f>
        <v>C4位</v>
      </c>
      <c r="EQ2" s="257"/>
      <c r="ER2" s="672" t="str">
        <f>タイムスケジュール!K32</f>
        <v>A4位</v>
      </c>
      <c r="ES2" s="257"/>
      <c r="ET2" s="672" t="str">
        <f>タイムスケジュール!K31</f>
        <v>A2位</v>
      </c>
      <c r="EU2" s="257"/>
      <c r="EV2" s="672" t="str">
        <f>タイムスケジュール!K29</f>
        <v>C2位</v>
      </c>
      <c r="EW2" s="257"/>
      <c r="EX2" s="672" t="str">
        <f>タイムスケジュール!D33</f>
        <v>A3位</v>
      </c>
      <c r="EY2" s="257"/>
      <c r="EZ2" s="672" t="str">
        <f>タイムスケジュール!D32</f>
        <v>C3位</v>
      </c>
      <c r="FA2" s="257"/>
      <c r="FB2" s="672" t="str">
        <f>タイムスケジュール!D31</f>
        <v>C1位</v>
      </c>
      <c r="FC2" s="257"/>
      <c r="FD2" s="672" t="str">
        <f>タイムスケジュール!D29</f>
        <v>A1位</v>
      </c>
      <c r="FE2" s="680"/>
      <c r="FF2" s="257"/>
      <c r="FG2" s="672" t="str">
        <f>HLOOKUP(FG1,$CA$44:$FQ$45,2,FALSE)</f>
        <v>ちゃっきり一番</v>
      </c>
      <c r="FH2" s="257"/>
      <c r="FI2" s="672" t="str">
        <f>HLOOKUP(FI1,$CA$44:$FQ$45,2,FALSE)</f>
        <v>ブーメラン</v>
      </c>
      <c r="FJ2" s="257"/>
      <c r="FK2" s="672" t="str">
        <f>HLOOKUP(FK1,$CA$44:$FQ$45,2,FALSE)</f>
        <v>スーパー長野</v>
      </c>
      <c r="FL2" s="257"/>
      <c r="FM2" s="672" t="str">
        <f>HLOOKUP(FM1,$CA$44:$FQ$45,2,FALSE)</f>
        <v>ブーメラン</v>
      </c>
      <c r="FN2" s="257"/>
      <c r="FO2" s="672" t="str">
        <f>HLOOKUP(FO1,$CA$44:$FQ$45,2,FALSE)</f>
        <v>ちゃっきり一番</v>
      </c>
      <c r="FP2" s="257"/>
      <c r="FQ2" s="672" t="str">
        <f>HLOOKUP(FQ1,$CA$44:$FQ$45,2,FALSE)</f>
        <v>ブーメラン</v>
      </c>
      <c r="FR2" s="689"/>
      <c r="FS2" s="257"/>
      <c r="FT2" s="672" t="str">
        <f>HLOOKUP(FT1,$FT$44:$GD$45,2,FALSE)</f>
        <v>FUJIミラクルキッズ</v>
      </c>
      <c r="FU2" s="257"/>
      <c r="FV2" s="672" t="str">
        <f>HLOOKUP(FV1,$FT$44:$GD$45,2,FALSE)</f>
        <v>龍　池　舎</v>
      </c>
      <c r="FW2" s="257"/>
      <c r="FX2" s="672" t="str">
        <f>HLOOKUP(FX1,$FT$44:$GD$45,2,FALSE)</f>
        <v>FUJIミラクルキッズ</v>
      </c>
      <c r="FY2" s="257"/>
      <c r="FZ2" s="672" t="str">
        <f>HLOOKUP(FZ1,$FT$44:$GD$45,2,FALSE)</f>
        <v>龍　池　舎</v>
      </c>
      <c r="GA2" s="257"/>
      <c r="GB2" s="672" t="str">
        <f>HLOOKUP(GB1,$FT$44:$GD$45,2,FALSE)</f>
        <v>城内キッズ</v>
      </c>
      <c r="GC2" s="257"/>
      <c r="GD2" s="672" t="str">
        <f>HLOOKUP(GD1,$FT$44:$GD$45,2,FALSE)</f>
        <v>龍　池　舎</v>
      </c>
      <c r="GE2" s="689"/>
      <c r="GF2" s="321"/>
      <c r="GG2" s="675" t="str">
        <f>HLOOKUP(GG1,$GG$44:$GQ$45,2,FALSE)</f>
        <v>リトル☆スターズ</v>
      </c>
      <c r="GH2" s="321"/>
      <c r="GI2" s="675" t="str">
        <f>HLOOKUP(GI1,$GG$44:$GQ$45,2,FALSE)</f>
        <v>焼津フェニックス</v>
      </c>
      <c r="GJ2" s="321"/>
      <c r="GK2" s="675" t="str">
        <f>HLOOKUP(GK1,$GG$44:$GQ$45,2,FALSE)</f>
        <v>三島☆金狼</v>
      </c>
      <c r="GL2" s="321"/>
      <c r="GM2" s="675" t="str">
        <f>HLOOKUP(GM1,$GG$44:$GQ$45,2,FALSE)</f>
        <v>焼津フェニックス</v>
      </c>
      <c r="GN2" s="321"/>
      <c r="GO2" s="675" t="str">
        <f>HLOOKUP(GO1,$GG$44:$GQ$45,2,FALSE)</f>
        <v>リトル☆スターズ</v>
      </c>
      <c r="GP2" s="321"/>
      <c r="GQ2" s="675" t="str">
        <f>HLOOKUP(GQ1,$GG$44:$GQ$45,2,FALSE)</f>
        <v>焼津フェニックス</v>
      </c>
      <c r="GR2" s="689"/>
      <c r="GS2" s="257"/>
      <c r="GT2" s="672" t="str">
        <f>HLOOKUP(GT1,$GT$44:$HD$45,2,FALSE)</f>
        <v>浜松believe.1</v>
      </c>
      <c r="GU2" s="257"/>
      <c r="GV2" s="672" t="str">
        <f>HLOOKUP(GV1,$GT$44:$HD$45,2,FALSE)</f>
        <v>ワンピース三島</v>
      </c>
      <c r="GW2" s="257"/>
      <c r="GX2" s="672" t="str">
        <f>HLOOKUP(GX1,$GT$44:$HD$45,2,FALSE)</f>
        <v>浜松believe.1</v>
      </c>
      <c r="GY2" s="257"/>
      <c r="GZ2" s="672" t="str">
        <f>HLOOKUP(GZ1,$GT$44:$HD$45,2,FALSE)</f>
        <v>ワンピース三島</v>
      </c>
      <c r="HA2" s="257"/>
      <c r="HB2" s="672" t="str">
        <f>HLOOKUP(HB1,$GT$44:$HD$45,2,FALSE)</f>
        <v>函南勇楽会・い組</v>
      </c>
      <c r="HC2" s="257"/>
      <c r="HD2" s="672" t="str">
        <f>HLOOKUP(HD1,$GT$44:$HD$45,2,FALSE)</f>
        <v>ワンピース三島</v>
      </c>
      <c r="HE2" s="696"/>
      <c r="HF2" s="689"/>
      <c r="HG2" s="708"/>
      <c r="HH2" s="257"/>
      <c r="HI2" s="710"/>
      <c r="HJ2" s="710"/>
      <c r="HL2" s="709"/>
      <c r="HN2" s="689"/>
      <c r="HP2" s="697"/>
    </row>
    <row r="3" spans="1:224" x14ac:dyDescent="0.15">
      <c r="A3" s="711"/>
      <c r="B3" s="697"/>
      <c r="C3" s="257"/>
      <c r="D3" s="673"/>
      <c r="E3" s="680"/>
      <c r="F3" s="257"/>
      <c r="G3" s="673"/>
      <c r="H3" s="257"/>
      <c r="I3" s="673"/>
      <c r="J3" s="708"/>
      <c r="K3" s="257"/>
      <c r="L3" s="673"/>
      <c r="M3" s="257"/>
      <c r="N3" s="673"/>
      <c r="O3" s="257"/>
      <c r="P3" s="673"/>
      <c r="Q3" s="680"/>
      <c r="R3" s="257"/>
      <c r="S3" s="673"/>
      <c r="T3" s="257"/>
      <c r="U3" s="673"/>
      <c r="V3" s="257"/>
      <c r="W3" s="673"/>
      <c r="X3" s="257"/>
      <c r="Y3" s="673"/>
      <c r="Z3" s="257"/>
      <c r="AA3" s="673"/>
      <c r="AB3" s="257"/>
      <c r="AC3" s="673"/>
      <c r="AD3" s="257"/>
      <c r="AE3" s="673"/>
      <c r="AF3" s="257"/>
      <c r="AG3" s="673"/>
      <c r="AH3" s="257"/>
      <c r="AI3" s="673"/>
      <c r="AJ3" s="257"/>
      <c r="AK3" s="673"/>
      <c r="AL3" s="257"/>
      <c r="AM3" s="673"/>
      <c r="AN3" s="257"/>
      <c r="AO3" s="673"/>
      <c r="AP3" s="257"/>
      <c r="AQ3" s="673"/>
      <c r="AR3" s="257"/>
      <c r="AS3" s="673"/>
      <c r="AT3" s="689"/>
      <c r="AU3" s="708"/>
      <c r="AV3" s="257"/>
      <c r="AW3" s="701"/>
      <c r="AX3" s="702"/>
      <c r="AY3" s="703"/>
      <c r="AZ3" s="680"/>
      <c r="BA3" s="257"/>
      <c r="BB3" s="673"/>
      <c r="BC3" s="257"/>
      <c r="BD3" s="673"/>
      <c r="BE3" s="680"/>
      <c r="BF3" s="257"/>
      <c r="BG3" s="673"/>
      <c r="BH3" s="257"/>
      <c r="BI3" s="673"/>
      <c r="BJ3" s="257"/>
      <c r="BK3" s="673"/>
      <c r="BL3" s="257"/>
      <c r="BM3" s="673"/>
      <c r="BN3" s="680"/>
      <c r="BO3" s="257"/>
      <c r="BP3" s="673"/>
      <c r="BQ3" s="257"/>
      <c r="BR3" s="673"/>
      <c r="BS3" s="257"/>
      <c r="BT3" s="673"/>
      <c r="BU3" s="257"/>
      <c r="BV3" s="673"/>
      <c r="BW3" s="257"/>
      <c r="BX3" s="673"/>
      <c r="BY3" s="680"/>
      <c r="BZ3" s="257"/>
      <c r="CA3" s="673"/>
      <c r="CB3" s="257"/>
      <c r="CC3" s="673"/>
      <c r="CD3" s="257"/>
      <c r="CE3" s="673"/>
      <c r="CF3" s="257"/>
      <c r="CG3" s="673"/>
      <c r="CH3" s="257"/>
      <c r="CI3" s="673"/>
      <c r="CJ3" s="257"/>
      <c r="CK3" s="673"/>
      <c r="CL3" s="689"/>
      <c r="CM3" s="257"/>
      <c r="CN3" s="676"/>
      <c r="CO3" s="321"/>
      <c r="CP3" s="676"/>
      <c r="CQ3" s="321"/>
      <c r="CR3" s="676"/>
      <c r="CS3" s="321"/>
      <c r="CT3" s="676"/>
      <c r="CU3" s="321"/>
      <c r="CV3" s="676"/>
      <c r="CW3" s="321"/>
      <c r="CX3" s="676"/>
      <c r="CY3" s="689"/>
      <c r="CZ3" s="257"/>
      <c r="DA3" s="673"/>
      <c r="DB3" s="257"/>
      <c r="DC3" s="673"/>
      <c r="DD3" s="257"/>
      <c r="DE3" s="673"/>
      <c r="DF3" s="257"/>
      <c r="DG3" s="673"/>
      <c r="DH3" s="257"/>
      <c r="DI3" s="673"/>
      <c r="DJ3" s="257"/>
      <c r="DK3" s="673"/>
      <c r="DL3" s="257"/>
      <c r="DM3" s="673"/>
      <c r="DN3" s="257"/>
      <c r="DO3" s="673"/>
      <c r="DP3" s="257"/>
      <c r="DQ3" s="673"/>
      <c r="DR3" s="257"/>
      <c r="DS3" s="673"/>
      <c r="DT3" s="689"/>
      <c r="DU3" s="708"/>
      <c r="DV3" s="257"/>
      <c r="DW3" s="701"/>
      <c r="DX3" s="702"/>
      <c r="DY3" s="703"/>
      <c r="DZ3" s="715"/>
      <c r="EA3" s="256"/>
      <c r="EB3" s="707"/>
      <c r="EC3" s="257"/>
      <c r="ED3" s="707"/>
      <c r="EE3" s="680"/>
      <c r="EF3" s="257"/>
      <c r="EG3" s="673"/>
      <c r="EH3" s="257"/>
      <c r="EI3" s="673"/>
      <c r="EJ3" s="257"/>
      <c r="EK3" s="673"/>
      <c r="EL3" s="257"/>
      <c r="EM3" s="673"/>
      <c r="EN3" s="680"/>
      <c r="EO3" s="257"/>
      <c r="EP3" s="673"/>
      <c r="EQ3" s="257"/>
      <c r="ER3" s="673"/>
      <c r="ES3" s="257"/>
      <c r="ET3" s="673"/>
      <c r="EU3" s="257"/>
      <c r="EV3" s="673"/>
      <c r="EW3" s="257"/>
      <c r="EX3" s="673"/>
      <c r="EY3" s="257"/>
      <c r="EZ3" s="673"/>
      <c r="FA3" s="257"/>
      <c r="FB3" s="673"/>
      <c r="FC3" s="257"/>
      <c r="FD3" s="673"/>
      <c r="FE3" s="680"/>
      <c r="FF3" s="257"/>
      <c r="FG3" s="673"/>
      <c r="FH3" s="257"/>
      <c r="FI3" s="673"/>
      <c r="FJ3" s="257"/>
      <c r="FK3" s="673"/>
      <c r="FL3" s="257"/>
      <c r="FM3" s="673"/>
      <c r="FN3" s="257"/>
      <c r="FO3" s="673"/>
      <c r="FP3" s="257"/>
      <c r="FQ3" s="673"/>
      <c r="FR3" s="689"/>
      <c r="FS3" s="257"/>
      <c r="FT3" s="673"/>
      <c r="FU3" s="257"/>
      <c r="FV3" s="673"/>
      <c r="FW3" s="257"/>
      <c r="FX3" s="673"/>
      <c r="FY3" s="257"/>
      <c r="FZ3" s="673"/>
      <c r="GA3" s="257"/>
      <c r="GB3" s="673"/>
      <c r="GC3" s="257"/>
      <c r="GD3" s="673"/>
      <c r="GE3" s="689"/>
      <c r="GF3" s="321"/>
      <c r="GG3" s="676"/>
      <c r="GH3" s="321"/>
      <c r="GI3" s="676"/>
      <c r="GJ3" s="321"/>
      <c r="GK3" s="676"/>
      <c r="GL3" s="321"/>
      <c r="GM3" s="676"/>
      <c r="GN3" s="321"/>
      <c r="GO3" s="676"/>
      <c r="GP3" s="321"/>
      <c r="GQ3" s="676"/>
      <c r="GR3" s="689"/>
      <c r="GS3" s="257"/>
      <c r="GT3" s="673"/>
      <c r="GU3" s="257"/>
      <c r="GV3" s="673"/>
      <c r="GW3" s="257"/>
      <c r="GX3" s="673"/>
      <c r="GY3" s="257"/>
      <c r="GZ3" s="673"/>
      <c r="HA3" s="257"/>
      <c r="HB3" s="673"/>
      <c r="HC3" s="257"/>
      <c r="HD3" s="673"/>
      <c r="HE3" s="696"/>
      <c r="HF3" s="689"/>
      <c r="HG3" s="708"/>
      <c r="HH3" s="257"/>
      <c r="HI3" s="710"/>
      <c r="HJ3" s="710"/>
      <c r="HL3" s="709"/>
      <c r="HN3" s="689"/>
      <c r="HP3" s="697"/>
    </row>
    <row r="4" spans="1:224" x14ac:dyDescent="0.15">
      <c r="A4" s="711"/>
      <c r="B4" s="697"/>
      <c r="C4" s="257"/>
      <c r="D4" s="673"/>
      <c r="E4" s="680"/>
      <c r="F4" s="257"/>
      <c r="G4" s="673"/>
      <c r="H4" s="257"/>
      <c r="I4" s="673"/>
      <c r="J4" s="708"/>
      <c r="K4" s="257"/>
      <c r="L4" s="673"/>
      <c r="M4" s="257"/>
      <c r="N4" s="673"/>
      <c r="O4" s="257"/>
      <c r="P4" s="673"/>
      <c r="Q4" s="680"/>
      <c r="R4" s="257"/>
      <c r="S4" s="673"/>
      <c r="T4" s="257"/>
      <c r="U4" s="673"/>
      <c r="V4" s="257"/>
      <c r="W4" s="673"/>
      <c r="X4" s="257"/>
      <c r="Y4" s="673"/>
      <c r="Z4" s="257"/>
      <c r="AA4" s="673"/>
      <c r="AB4" s="257"/>
      <c r="AC4" s="673"/>
      <c r="AD4" s="257"/>
      <c r="AE4" s="673"/>
      <c r="AF4" s="257"/>
      <c r="AG4" s="673"/>
      <c r="AH4" s="257"/>
      <c r="AI4" s="673"/>
      <c r="AJ4" s="257"/>
      <c r="AK4" s="673"/>
      <c r="AL4" s="257"/>
      <c r="AM4" s="673"/>
      <c r="AN4" s="257"/>
      <c r="AO4" s="673"/>
      <c r="AP4" s="257"/>
      <c r="AQ4" s="673"/>
      <c r="AR4" s="257"/>
      <c r="AS4" s="673"/>
      <c r="AT4" s="689"/>
      <c r="AU4" s="708"/>
      <c r="AV4" s="257"/>
      <c r="AW4" s="701"/>
      <c r="AX4" s="702"/>
      <c r="AY4" s="703"/>
      <c r="AZ4" s="680"/>
      <c r="BA4" s="257"/>
      <c r="BB4" s="673"/>
      <c r="BC4" s="257"/>
      <c r="BD4" s="673"/>
      <c r="BE4" s="680"/>
      <c r="BF4" s="257"/>
      <c r="BG4" s="673"/>
      <c r="BH4" s="257"/>
      <c r="BI4" s="673"/>
      <c r="BJ4" s="257"/>
      <c r="BK4" s="673"/>
      <c r="BL4" s="257"/>
      <c r="BM4" s="673"/>
      <c r="BN4" s="680"/>
      <c r="BO4" s="257"/>
      <c r="BP4" s="673"/>
      <c r="BQ4" s="257"/>
      <c r="BR4" s="673"/>
      <c r="BS4" s="257"/>
      <c r="BT4" s="673"/>
      <c r="BU4" s="257"/>
      <c r="BV4" s="673"/>
      <c r="BW4" s="257"/>
      <c r="BX4" s="673"/>
      <c r="BY4" s="680"/>
      <c r="BZ4" s="257"/>
      <c r="CA4" s="673"/>
      <c r="CB4" s="257"/>
      <c r="CC4" s="673"/>
      <c r="CD4" s="257"/>
      <c r="CE4" s="673"/>
      <c r="CF4" s="257"/>
      <c r="CG4" s="673"/>
      <c r="CH4" s="257"/>
      <c r="CI4" s="673"/>
      <c r="CJ4" s="257"/>
      <c r="CK4" s="673"/>
      <c r="CL4" s="689"/>
      <c r="CM4" s="257"/>
      <c r="CN4" s="676"/>
      <c r="CO4" s="321"/>
      <c r="CP4" s="676"/>
      <c r="CQ4" s="321"/>
      <c r="CR4" s="676"/>
      <c r="CS4" s="321"/>
      <c r="CT4" s="676"/>
      <c r="CU4" s="321"/>
      <c r="CV4" s="676"/>
      <c r="CW4" s="321"/>
      <c r="CX4" s="676"/>
      <c r="CY4" s="689"/>
      <c r="CZ4" s="257"/>
      <c r="DA4" s="673"/>
      <c r="DB4" s="257"/>
      <c r="DC4" s="673"/>
      <c r="DD4" s="257"/>
      <c r="DE4" s="673"/>
      <c r="DF4" s="257"/>
      <c r="DG4" s="673"/>
      <c r="DH4" s="257"/>
      <c r="DI4" s="673"/>
      <c r="DJ4" s="257"/>
      <c r="DK4" s="673"/>
      <c r="DL4" s="257"/>
      <c r="DM4" s="673"/>
      <c r="DN4" s="257"/>
      <c r="DO4" s="673"/>
      <c r="DP4" s="257"/>
      <c r="DQ4" s="673"/>
      <c r="DR4" s="257"/>
      <c r="DS4" s="673"/>
      <c r="DT4" s="689"/>
      <c r="DU4" s="708"/>
      <c r="DV4" s="257"/>
      <c r="DW4" s="701"/>
      <c r="DX4" s="702"/>
      <c r="DY4" s="703"/>
      <c r="DZ4" s="715"/>
      <c r="EA4" s="256"/>
      <c r="EB4" s="707"/>
      <c r="EC4" s="257"/>
      <c r="ED4" s="707"/>
      <c r="EE4" s="680"/>
      <c r="EF4" s="257"/>
      <c r="EG4" s="673"/>
      <c r="EH4" s="257"/>
      <c r="EI4" s="673"/>
      <c r="EJ4" s="257"/>
      <c r="EK4" s="673"/>
      <c r="EL4" s="257"/>
      <c r="EM4" s="673"/>
      <c r="EN4" s="680"/>
      <c r="EO4" s="257"/>
      <c r="EP4" s="673"/>
      <c r="EQ4" s="257"/>
      <c r="ER4" s="673"/>
      <c r="ES4" s="257"/>
      <c r="ET4" s="673"/>
      <c r="EU4" s="257"/>
      <c r="EV4" s="673"/>
      <c r="EW4" s="257"/>
      <c r="EX4" s="673"/>
      <c r="EY4" s="257"/>
      <c r="EZ4" s="673"/>
      <c r="FA4" s="257"/>
      <c r="FB4" s="673"/>
      <c r="FC4" s="257"/>
      <c r="FD4" s="673"/>
      <c r="FE4" s="680"/>
      <c r="FF4" s="257"/>
      <c r="FG4" s="673"/>
      <c r="FH4" s="257"/>
      <c r="FI4" s="673"/>
      <c r="FJ4" s="257"/>
      <c r="FK4" s="673"/>
      <c r="FL4" s="257"/>
      <c r="FM4" s="673"/>
      <c r="FN4" s="257"/>
      <c r="FO4" s="673"/>
      <c r="FP4" s="257"/>
      <c r="FQ4" s="673"/>
      <c r="FR4" s="689"/>
      <c r="FS4" s="257"/>
      <c r="FT4" s="673"/>
      <c r="FU4" s="257"/>
      <c r="FV4" s="673"/>
      <c r="FW4" s="257"/>
      <c r="FX4" s="673"/>
      <c r="FY4" s="257"/>
      <c r="FZ4" s="673"/>
      <c r="GA4" s="257"/>
      <c r="GB4" s="673"/>
      <c r="GC4" s="257"/>
      <c r="GD4" s="673"/>
      <c r="GE4" s="689"/>
      <c r="GF4" s="321"/>
      <c r="GG4" s="676"/>
      <c r="GH4" s="321"/>
      <c r="GI4" s="676"/>
      <c r="GJ4" s="321"/>
      <c r="GK4" s="676"/>
      <c r="GL4" s="321"/>
      <c r="GM4" s="676"/>
      <c r="GN4" s="321"/>
      <c r="GO4" s="676"/>
      <c r="GP4" s="321"/>
      <c r="GQ4" s="676"/>
      <c r="GR4" s="689"/>
      <c r="GS4" s="257"/>
      <c r="GT4" s="673"/>
      <c r="GU4" s="257"/>
      <c r="GV4" s="673"/>
      <c r="GW4" s="257"/>
      <c r="GX4" s="673"/>
      <c r="GY4" s="257"/>
      <c r="GZ4" s="673"/>
      <c r="HA4" s="257"/>
      <c r="HB4" s="673"/>
      <c r="HC4" s="257"/>
      <c r="HD4" s="673"/>
      <c r="HE4" s="696"/>
      <c r="HF4" s="689"/>
      <c r="HG4" s="708"/>
      <c r="HH4" s="257"/>
      <c r="HI4" s="710"/>
      <c r="HJ4" s="710"/>
      <c r="HL4" s="709"/>
      <c r="HN4" s="689"/>
      <c r="HP4" s="697"/>
    </row>
    <row r="5" spans="1:224" ht="13.5" customHeight="1" x14ac:dyDescent="0.15">
      <c r="A5" s="711"/>
      <c r="B5" s="697"/>
      <c r="C5" s="257"/>
      <c r="D5" s="673"/>
      <c r="E5" s="680"/>
      <c r="F5" s="257"/>
      <c r="G5" s="673"/>
      <c r="H5" s="257"/>
      <c r="I5" s="673"/>
      <c r="J5" s="708"/>
      <c r="K5" s="257"/>
      <c r="L5" s="673"/>
      <c r="M5" s="257"/>
      <c r="N5" s="673"/>
      <c r="O5" s="257"/>
      <c r="P5" s="673"/>
      <c r="Q5" s="680"/>
      <c r="R5" s="257"/>
      <c r="S5" s="673"/>
      <c r="T5" s="257"/>
      <c r="U5" s="673"/>
      <c r="V5" s="257"/>
      <c r="W5" s="673"/>
      <c r="X5" s="257"/>
      <c r="Y5" s="673"/>
      <c r="Z5" s="257"/>
      <c r="AA5" s="673"/>
      <c r="AB5" s="257"/>
      <c r="AC5" s="673"/>
      <c r="AD5" s="257"/>
      <c r="AE5" s="673"/>
      <c r="AF5" s="257"/>
      <c r="AG5" s="673"/>
      <c r="AH5" s="257"/>
      <c r="AI5" s="673"/>
      <c r="AJ5" s="257"/>
      <c r="AK5" s="673"/>
      <c r="AL5" s="257"/>
      <c r="AM5" s="673"/>
      <c r="AN5" s="257"/>
      <c r="AO5" s="673"/>
      <c r="AP5" s="257"/>
      <c r="AQ5" s="673"/>
      <c r="AR5" s="257"/>
      <c r="AS5" s="673"/>
      <c r="AT5" s="689"/>
      <c r="AU5" s="708"/>
      <c r="AV5" s="257"/>
      <c r="AW5" s="701"/>
      <c r="AX5" s="702"/>
      <c r="AY5" s="703"/>
      <c r="AZ5" s="680"/>
      <c r="BA5" s="257"/>
      <c r="BB5" s="673"/>
      <c r="BC5" s="257"/>
      <c r="BD5" s="673"/>
      <c r="BE5" s="680"/>
      <c r="BF5" s="257"/>
      <c r="BG5" s="673"/>
      <c r="BH5" s="257"/>
      <c r="BI5" s="673"/>
      <c r="BJ5" s="257"/>
      <c r="BK5" s="673"/>
      <c r="BL5" s="257"/>
      <c r="BM5" s="673"/>
      <c r="BN5" s="680"/>
      <c r="BO5" s="257"/>
      <c r="BP5" s="673"/>
      <c r="BQ5" s="257"/>
      <c r="BR5" s="673"/>
      <c r="BS5" s="257"/>
      <c r="BT5" s="673"/>
      <c r="BU5" s="257"/>
      <c r="BV5" s="673"/>
      <c r="BW5" s="257"/>
      <c r="BX5" s="673"/>
      <c r="BY5" s="680"/>
      <c r="BZ5" s="257"/>
      <c r="CA5" s="673"/>
      <c r="CB5" s="257"/>
      <c r="CC5" s="673"/>
      <c r="CD5" s="257"/>
      <c r="CE5" s="673"/>
      <c r="CF5" s="257"/>
      <c r="CG5" s="673"/>
      <c r="CH5" s="257"/>
      <c r="CI5" s="673"/>
      <c r="CJ5" s="257"/>
      <c r="CK5" s="673"/>
      <c r="CL5" s="689"/>
      <c r="CM5" s="257"/>
      <c r="CN5" s="676"/>
      <c r="CO5" s="321"/>
      <c r="CP5" s="676"/>
      <c r="CQ5" s="321"/>
      <c r="CR5" s="676"/>
      <c r="CS5" s="321"/>
      <c r="CT5" s="676"/>
      <c r="CU5" s="321"/>
      <c r="CV5" s="676"/>
      <c r="CW5" s="321"/>
      <c r="CX5" s="676"/>
      <c r="CY5" s="689"/>
      <c r="CZ5" s="257"/>
      <c r="DA5" s="673"/>
      <c r="DB5" s="257"/>
      <c r="DC5" s="673"/>
      <c r="DD5" s="257"/>
      <c r="DE5" s="673"/>
      <c r="DF5" s="257"/>
      <c r="DG5" s="673"/>
      <c r="DH5" s="257"/>
      <c r="DI5" s="673"/>
      <c r="DJ5" s="257"/>
      <c r="DK5" s="673"/>
      <c r="DL5" s="257"/>
      <c r="DM5" s="673"/>
      <c r="DN5" s="257"/>
      <c r="DO5" s="673"/>
      <c r="DP5" s="257"/>
      <c r="DQ5" s="673"/>
      <c r="DR5" s="257"/>
      <c r="DS5" s="673"/>
      <c r="DT5" s="689"/>
      <c r="DU5" s="708"/>
      <c r="DV5" s="257"/>
      <c r="DW5" s="701"/>
      <c r="DX5" s="702"/>
      <c r="DY5" s="703"/>
      <c r="DZ5" s="715"/>
      <c r="EA5" s="256"/>
      <c r="EB5" s="707"/>
      <c r="EC5" s="257"/>
      <c r="ED5" s="707"/>
      <c r="EE5" s="680"/>
      <c r="EF5" s="257"/>
      <c r="EG5" s="673"/>
      <c r="EH5" s="257"/>
      <c r="EI5" s="673"/>
      <c r="EJ5" s="257"/>
      <c r="EK5" s="673"/>
      <c r="EL5" s="257"/>
      <c r="EM5" s="673"/>
      <c r="EN5" s="680"/>
      <c r="EO5" s="257"/>
      <c r="EP5" s="673"/>
      <c r="EQ5" s="257"/>
      <c r="ER5" s="673"/>
      <c r="ES5" s="257"/>
      <c r="ET5" s="673"/>
      <c r="EU5" s="257"/>
      <c r="EV5" s="673"/>
      <c r="EW5" s="257"/>
      <c r="EX5" s="673"/>
      <c r="EY5" s="257"/>
      <c r="EZ5" s="673"/>
      <c r="FA5" s="257"/>
      <c r="FB5" s="673"/>
      <c r="FC5" s="257"/>
      <c r="FD5" s="673"/>
      <c r="FE5" s="680"/>
      <c r="FF5" s="257"/>
      <c r="FG5" s="673"/>
      <c r="FH5" s="257"/>
      <c r="FI5" s="673"/>
      <c r="FJ5" s="257"/>
      <c r="FK5" s="673"/>
      <c r="FL5" s="257"/>
      <c r="FM5" s="673"/>
      <c r="FN5" s="257"/>
      <c r="FO5" s="673"/>
      <c r="FP5" s="257"/>
      <c r="FQ5" s="673"/>
      <c r="FR5" s="689"/>
      <c r="FS5" s="257"/>
      <c r="FT5" s="673"/>
      <c r="FU5" s="257"/>
      <c r="FV5" s="673"/>
      <c r="FW5" s="257"/>
      <c r="FX5" s="673"/>
      <c r="FY5" s="257"/>
      <c r="FZ5" s="673"/>
      <c r="GA5" s="257"/>
      <c r="GB5" s="673"/>
      <c r="GC5" s="257"/>
      <c r="GD5" s="673"/>
      <c r="GE5" s="689"/>
      <c r="GF5" s="321"/>
      <c r="GG5" s="676"/>
      <c r="GH5" s="321"/>
      <c r="GI5" s="676"/>
      <c r="GJ5" s="321"/>
      <c r="GK5" s="676"/>
      <c r="GL5" s="321"/>
      <c r="GM5" s="676"/>
      <c r="GN5" s="321"/>
      <c r="GO5" s="676"/>
      <c r="GP5" s="321"/>
      <c r="GQ5" s="676"/>
      <c r="GR5" s="689"/>
      <c r="GS5" s="257"/>
      <c r="GT5" s="673"/>
      <c r="GU5" s="257"/>
      <c r="GV5" s="673"/>
      <c r="GW5" s="257"/>
      <c r="GX5" s="673"/>
      <c r="GY5" s="257"/>
      <c r="GZ5" s="673"/>
      <c r="HA5" s="257"/>
      <c r="HB5" s="673"/>
      <c r="HC5" s="257"/>
      <c r="HD5" s="673"/>
      <c r="HE5" s="696"/>
      <c r="HF5" s="689"/>
      <c r="HG5" s="708"/>
      <c r="HH5" s="257"/>
      <c r="HI5" s="710"/>
      <c r="HJ5" s="710"/>
      <c r="HL5" s="681" t="s">
        <v>93</v>
      </c>
      <c r="HN5" s="689"/>
      <c r="HP5" s="697"/>
    </row>
    <row r="6" spans="1:224" ht="13.5" customHeight="1" x14ac:dyDescent="0.15">
      <c r="A6" s="711"/>
      <c r="B6" s="697"/>
      <c r="C6" s="257"/>
      <c r="D6" s="673"/>
      <c r="E6" s="680"/>
      <c r="F6" s="257"/>
      <c r="G6" s="673"/>
      <c r="H6" s="257"/>
      <c r="I6" s="673"/>
      <c r="J6" s="708"/>
      <c r="K6" s="257"/>
      <c r="L6" s="673"/>
      <c r="M6" s="257"/>
      <c r="N6" s="673"/>
      <c r="O6" s="257"/>
      <c r="P6" s="673"/>
      <c r="Q6" s="680"/>
      <c r="R6" s="257"/>
      <c r="S6" s="673"/>
      <c r="T6" s="257"/>
      <c r="U6" s="673"/>
      <c r="V6" s="257"/>
      <c r="W6" s="673"/>
      <c r="X6" s="257"/>
      <c r="Y6" s="673"/>
      <c r="Z6" s="257"/>
      <c r="AA6" s="673"/>
      <c r="AB6" s="257"/>
      <c r="AC6" s="673"/>
      <c r="AD6" s="257"/>
      <c r="AE6" s="673"/>
      <c r="AF6" s="257"/>
      <c r="AG6" s="673"/>
      <c r="AH6" s="257"/>
      <c r="AI6" s="673"/>
      <c r="AJ6" s="257"/>
      <c r="AK6" s="673"/>
      <c r="AL6" s="257"/>
      <c r="AM6" s="673"/>
      <c r="AN6" s="257"/>
      <c r="AO6" s="673"/>
      <c r="AP6" s="257"/>
      <c r="AQ6" s="673"/>
      <c r="AR6" s="257"/>
      <c r="AS6" s="673"/>
      <c r="AT6" s="689"/>
      <c r="AU6" s="708"/>
      <c r="AV6" s="257"/>
      <c r="AW6" s="701"/>
      <c r="AX6" s="702"/>
      <c r="AY6" s="703"/>
      <c r="AZ6" s="680"/>
      <c r="BA6" s="257"/>
      <c r="BB6" s="673"/>
      <c r="BC6" s="257"/>
      <c r="BD6" s="673"/>
      <c r="BE6" s="680"/>
      <c r="BF6" s="257"/>
      <c r="BG6" s="673"/>
      <c r="BH6" s="257"/>
      <c r="BI6" s="673"/>
      <c r="BJ6" s="257"/>
      <c r="BK6" s="673"/>
      <c r="BL6" s="257"/>
      <c r="BM6" s="673"/>
      <c r="BN6" s="680"/>
      <c r="BO6" s="257"/>
      <c r="BP6" s="673"/>
      <c r="BQ6" s="257"/>
      <c r="BR6" s="673"/>
      <c r="BS6" s="257"/>
      <c r="BT6" s="673"/>
      <c r="BU6" s="257"/>
      <c r="BV6" s="673"/>
      <c r="BW6" s="257"/>
      <c r="BX6" s="673"/>
      <c r="BY6" s="680"/>
      <c r="BZ6" s="257"/>
      <c r="CA6" s="673"/>
      <c r="CB6" s="257"/>
      <c r="CC6" s="673"/>
      <c r="CD6" s="257"/>
      <c r="CE6" s="673"/>
      <c r="CF6" s="257"/>
      <c r="CG6" s="673"/>
      <c r="CH6" s="257"/>
      <c r="CI6" s="673"/>
      <c r="CJ6" s="257"/>
      <c r="CK6" s="673"/>
      <c r="CL6" s="689"/>
      <c r="CM6" s="257"/>
      <c r="CN6" s="676"/>
      <c r="CO6" s="321"/>
      <c r="CP6" s="676"/>
      <c r="CQ6" s="321"/>
      <c r="CR6" s="676"/>
      <c r="CS6" s="321"/>
      <c r="CT6" s="676"/>
      <c r="CU6" s="321"/>
      <c r="CV6" s="676"/>
      <c r="CW6" s="321"/>
      <c r="CX6" s="676"/>
      <c r="CY6" s="689"/>
      <c r="CZ6" s="257"/>
      <c r="DA6" s="673"/>
      <c r="DB6" s="257"/>
      <c r="DC6" s="673"/>
      <c r="DD6" s="257"/>
      <c r="DE6" s="673"/>
      <c r="DF6" s="257"/>
      <c r="DG6" s="673"/>
      <c r="DH6" s="257"/>
      <c r="DI6" s="673"/>
      <c r="DJ6" s="257"/>
      <c r="DK6" s="673"/>
      <c r="DL6" s="257"/>
      <c r="DM6" s="673"/>
      <c r="DN6" s="257"/>
      <c r="DO6" s="673"/>
      <c r="DP6" s="257"/>
      <c r="DQ6" s="673"/>
      <c r="DR6" s="257"/>
      <c r="DS6" s="673"/>
      <c r="DT6" s="689"/>
      <c r="DU6" s="708"/>
      <c r="DV6" s="257"/>
      <c r="DW6" s="701"/>
      <c r="DX6" s="702"/>
      <c r="DY6" s="703"/>
      <c r="DZ6" s="715"/>
      <c r="EA6" s="256"/>
      <c r="EB6" s="707"/>
      <c r="EC6" s="257"/>
      <c r="ED6" s="707"/>
      <c r="EE6" s="680"/>
      <c r="EF6" s="257"/>
      <c r="EG6" s="673"/>
      <c r="EH6" s="257"/>
      <c r="EI6" s="673"/>
      <c r="EJ6" s="257"/>
      <c r="EK6" s="673"/>
      <c r="EL6" s="257"/>
      <c r="EM6" s="673"/>
      <c r="EN6" s="680"/>
      <c r="EO6" s="257"/>
      <c r="EP6" s="673"/>
      <c r="EQ6" s="257"/>
      <c r="ER6" s="673"/>
      <c r="ES6" s="257"/>
      <c r="ET6" s="673"/>
      <c r="EU6" s="257"/>
      <c r="EV6" s="673"/>
      <c r="EW6" s="257"/>
      <c r="EX6" s="673"/>
      <c r="EY6" s="257"/>
      <c r="EZ6" s="673"/>
      <c r="FA6" s="257"/>
      <c r="FB6" s="673"/>
      <c r="FC6" s="257"/>
      <c r="FD6" s="673"/>
      <c r="FE6" s="680"/>
      <c r="FF6" s="257"/>
      <c r="FG6" s="673"/>
      <c r="FH6" s="257"/>
      <c r="FI6" s="673"/>
      <c r="FJ6" s="257"/>
      <c r="FK6" s="673"/>
      <c r="FL6" s="257"/>
      <c r="FM6" s="673"/>
      <c r="FN6" s="257"/>
      <c r="FO6" s="673"/>
      <c r="FP6" s="257"/>
      <c r="FQ6" s="673"/>
      <c r="FR6" s="689"/>
      <c r="FS6" s="257"/>
      <c r="FT6" s="673"/>
      <c r="FU6" s="257"/>
      <c r="FV6" s="673"/>
      <c r="FW6" s="257"/>
      <c r="FX6" s="673"/>
      <c r="FY6" s="257"/>
      <c r="FZ6" s="673"/>
      <c r="GA6" s="257"/>
      <c r="GB6" s="673"/>
      <c r="GC6" s="257"/>
      <c r="GD6" s="673"/>
      <c r="GE6" s="689"/>
      <c r="GF6" s="321"/>
      <c r="GG6" s="676"/>
      <c r="GH6" s="321"/>
      <c r="GI6" s="676"/>
      <c r="GJ6" s="321"/>
      <c r="GK6" s="676"/>
      <c r="GL6" s="321"/>
      <c r="GM6" s="676"/>
      <c r="GN6" s="321"/>
      <c r="GO6" s="676"/>
      <c r="GP6" s="321"/>
      <c r="GQ6" s="676"/>
      <c r="GR6" s="689"/>
      <c r="GS6" s="257"/>
      <c r="GT6" s="673"/>
      <c r="GU6" s="257"/>
      <c r="GV6" s="673"/>
      <c r="GW6" s="257"/>
      <c r="GX6" s="673"/>
      <c r="GY6" s="257"/>
      <c r="GZ6" s="673"/>
      <c r="HA6" s="257"/>
      <c r="HB6" s="673"/>
      <c r="HC6" s="257"/>
      <c r="HD6" s="673"/>
      <c r="HE6" s="696"/>
      <c r="HF6" s="689"/>
      <c r="HG6" s="708"/>
      <c r="HH6" s="257"/>
      <c r="HI6" s="710"/>
      <c r="HJ6" s="710"/>
      <c r="HL6" s="682"/>
      <c r="HN6" s="684" t="s">
        <v>94</v>
      </c>
      <c r="HP6" s="697"/>
    </row>
    <row r="7" spans="1:224" ht="13.5" customHeight="1" x14ac:dyDescent="0.15">
      <c r="A7" s="711"/>
      <c r="B7" s="697"/>
      <c r="C7" s="257"/>
      <c r="D7" s="673"/>
      <c r="E7" s="680"/>
      <c r="F7" s="257"/>
      <c r="G7" s="673"/>
      <c r="H7" s="257"/>
      <c r="I7" s="673"/>
      <c r="J7" s="708"/>
      <c r="K7" s="257"/>
      <c r="L7" s="673"/>
      <c r="M7" s="257"/>
      <c r="N7" s="673"/>
      <c r="O7" s="257"/>
      <c r="P7" s="673"/>
      <c r="Q7" s="680"/>
      <c r="R7" s="257"/>
      <c r="S7" s="673"/>
      <c r="T7" s="257"/>
      <c r="U7" s="673"/>
      <c r="V7" s="257"/>
      <c r="W7" s="673"/>
      <c r="X7" s="257"/>
      <c r="Y7" s="673"/>
      <c r="Z7" s="257"/>
      <c r="AA7" s="673"/>
      <c r="AB7" s="257"/>
      <c r="AC7" s="673"/>
      <c r="AD7" s="257"/>
      <c r="AE7" s="673"/>
      <c r="AF7" s="257"/>
      <c r="AG7" s="673"/>
      <c r="AH7" s="257"/>
      <c r="AI7" s="673"/>
      <c r="AJ7" s="257"/>
      <c r="AK7" s="673"/>
      <c r="AL7" s="257"/>
      <c r="AM7" s="673"/>
      <c r="AN7" s="257"/>
      <c r="AO7" s="673"/>
      <c r="AP7" s="257"/>
      <c r="AQ7" s="673"/>
      <c r="AR7" s="257"/>
      <c r="AS7" s="673"/>
      <c r="AT7" s="689"/>
      <c r="AU7" s="708"/>
      <c r="AV7" s="257"/>
      <c r="AW7" s="701"/>
      <c r="AX7" s="702"/>
      <c r="AY7" s="703"/>
      <c r="AZ7" s="680"/>
      <c r="BA7" s="257"/>
      <c r="BB7" s="673"/>
      <c r="BC7" s="257"/>
      <c r="BD7" s="673"/>
      <c r="BE7" s="680"/>
      <c r="BF7" s="257"/>
      <c r="BG7" s="673"/>
      <c r="BH7" s="257"/>
      <c r="BI7" s="673"/>
      <c r="BJ7" s="257"/>
      <c r="BK7" s="673"/>
      <c r="BL7" s="257"/>
      <c r="BM7" s="673"/>
      <c r="BN7" s="680"/>
      <c r="BO7" s="257"/>
      <c r="BP7" s="673"/>
      <c r="BQ7" s="257"/>
      <c r="BR7" s="673"/>
      <c r="BS7" s="257"/>
      <c r="BT7" s="673"/>
      <c r="BU7" s="257"/>
      <c r="BV7" s="673"/>
      <c r="BW7" s="257"/>
      <c r="BX7" s="673"/>
      <c r="BY7" s="680"/>
      <c r="BZ7" s="257"/>
      <c r="CA7" s="673"/>
      <c r="CB7" s="257"/>
      <c r="CC7" s="673"/>
      <c r="CD7" s="257"/>
      <c r="CE7" s="673"/>
      <c r="CF7" s="257"/>
      <c r="CG7" s="673"/>
      <c r="CH7" s="257"/>
      <c r="CI7" s="673"/>
      <c r="CJ7" s="257"/>
      <c r="CK7" s="673"/>
      <c r="CL7" s="689"/>
      <c r="CM7" s="257"/>
      <c r="CN7" s="676"/>
      <c r="CO7" s="321"/>
      <c r="CP7" s="676"/>
      <c r="CQ7" s="321"/>
      <c r="CR7" s="676"/>
      <c r="CS7" s="321"/>
      <c r="CT7" s="676"/>
      <c r="CU7" s="321"/>
      <c r="CV7" s="676"/>
      <c r="CW7" s="321"/>
      <c r="CX7" s="676"/>
      <c r="CY7" s="689"/>
      <c r="CZ7" s="257"/>
      <c r="DA7" s="673"/>
      <c r="DB7" s="257"/>
      <c r="DC7" s="673"/>
      <c r="DD7" s="257"/>
      <c r="DE7" s="673"/>
      <c r="DF7" s="257"/>
      <c r="DG7" s="673"/>
      <c r="DH7" s="257"/>
      <c r="DI7" s="673"/>
      <c r="DJ7" s="257"/>
      <c r="DK7" s="673"/>
      <c r="DL7" s="257"/>
      <c r="DM7" s="673"/>
      <c r="DN7" s="257"/>
      <c r="DO7" s="673"/>
      <c r="DP7" s="257"/>
      <c r="DQ7" s="673"/>
      <c r="DR7" s="257"/>
      <c r="DS7" s="673"/>
      <c r="DT7" s="689"/>
      <c r="DU7" s="708"/>
      <c r="DV7" s="257"/>
      <c r="DW7" s="701"/>
      <c r="DX7" s="702"/>
      <c r="DY7" s="703"/>
      <c r="DZ7" s="715"/>
      <c r="EA7" s="256"/>
      <c r="EB7" s="707"/>
      <c r="EC7" s="257"/>
      <c r="ED7" s="707"/>
      <c r="EE7" s="680"/>
      <c r="EF7" s="257"/>
      <c r="EG7" s="673"/>
      <c r="EH7" s="257"/>
      <c r="EI7" s="673"/>
      <c r="EJ7" s="257"/>
      <c r="EK7" s="673"/>
      <c r="EL7" s="257"/>
      <c r="EM7" s="673"/>
      <c r="EN7" s="680"/>
      <c r="EO7" s="257"/>
      <c r="EP7" s="673"/>
      <c r="EQ7" s="257"/>
      <c r="ER7" s="673"/>
      <c r="ES7" s="257"/>
      <c r="ET7" s="673"/>
      <c r="EU7" s="257"/>
      <c r="EV7" s="673"/>
      <c r="EW7" s="257"/>
      <c r="EX7" s="673"/>
      <c r="EY7" s="257"/>
      <c r="EZ7" s="673"/>
      <c r="FA7" s="257"/>
      <c r="FB7" s="673"/>
      <c r="FC7" s="257"/>
      <c r="FD7" s="673"/>
      <c r="FE7" s="680"/>
      <c r="FF7" s="257"/>
      <c r="FG7" s="673"/>
      <c r="FH7" s="257"/>
      <c r="FI7" s="673"/>
      <c r="FJ7" s="257"/>
      <c r="FK7" s="673"/>
      <c r="FL7" s="257"/>
      <c r="FM7" s="673"/>
      <c r="FN7" s="257"/>
      <c r="FO7" s="673"/>
      <c r="FP7" s="257"/>
      <c r="FQ7" s="673"/>
      <c r="FR7" s="689"/>
      <c r="FS7" s="257"/>
      <c r="FT7" s="673"/>
      <c r="FU7" s="257"/>
      <c r="FV7" s="673"/>
      <c r="FW7" s="257"/>
      <c r="FX7" s="673"/>
      <c r="FY7" s="257"/>
      <c r="FZ7" s="673"/>
      <c r="GA7" s="257"/>
      <c r="GB7" s="673"/>
      <c r="GC7" s="257"/>
      <c r="GD7" s="673"/>
      <c r="GE7" s="689"/>
      <c r="GF7" s="321"/>
      <c r="GG7" s="676"/>
      <c r="GH7" s="321"/>
      <c r="GI7" s="676"/>
      <c r="GJ7" s="321"/>
      <c r="GK7" s="676"/>
      <c r="GL7" s="321"/>
      <c r="GM7" s="676"/>
      <c r="GN7" s="321"/>
      <c r="GO7" s="676"/>
      <c r="GP7" s="321"/>
      <c r="GQ7" s="676"/>
      <c r="GR7" s="689"/>
      <c r="GS7" s="257"/>
      <c r="GT7" s="673"/>
      <c r="GU7" s="257"/>
      <c r="GV7" s="673"/>
      <c r="GW7" s="257"/>
      <c r="GX7" s="673"/>
      <c r="GY7" s="257"/>
      <c r="GZ7" s="673"/>
      <c r="HA7" s="257"/>
      <c r="HB7" s="673"/>
      <c r="HC7" s="257"/>
      <c r="HD7" s="673"/>
      <c r="HE7" s="696"/>
      <c r="HF7" s="689"/>
      <c r="HG7" s="708"/>
      <c r="HH7" s="257"/>
      <c r="HI7" s="710"/>
      <c r="HJ7" s="687" t="str">
        <f>予選組合せ!B2</f>
        <v>ＮＴＴ　docomoCUP・第２１回静岡県ドッジボール選手権</v>
      </c>
      <c r="HL7" s="682"/>
      <c r="HN7" s="685"/>
      <c r="HP7" s="697"/>
    </row>
    <row r="8" spans="1:224" x14ac:dyDescent="0.15">
      <c r="A8" s="711"/>
      <c r="B8" s="697"/>
      <c r="C8" s="257"/>
      <c r="D8" s="673"/>
      <c r="E8" s="680"/>
      <c r="F8" s="257"/>
      <c r="G8" s="673"/>
      <c r="H8" s="257"/>
      <c r="I8" s="673"/>
      <c r="J8" s="708"/>
      <c r="K8" s="257"/>
      <c r="L8" s="673"/>
      <c r="M8" s="257"/>
      <c r="N8" s="673"/>
      <c r="O8" s="257"/>
      <c r="P8" s="673"/>
      <c r="Q8" s="680"/>
      <c r="R8" s="257"/>
      <c r="S8" s="673"/>
      <c r="T8" s="257"/>
      <c r="U8" s="673"/>
      <c r="V8" s="257"/>
      <c r="W8" s="673"/>
      <c r="X8" s="257"/>
      <c r="Y8" s="673"/>
      <c r="Z8" s="257"/>
      <c r="AA8" s="673"/>
      <c r="AB8" s="257"/>
      <c r="AC8" s="673"/>
      <c r="AD8" s="257"/>
      <c r="AE8" s="673"/>
      <c r="AF8" s="257"/>
      <c r="AG8" s="673"/>
      <c r="AH8" s="257"/>
      <c r="AI8" s="673"/>
      <c r="AJ8" s="257"/>
      <c r="AK8" s="673"/>
      <c r="AL8" s="257"/>
      <c r="AM8" s="673"/>
      <c r="AN8" s="257"/>
      <c r="AO8" s="673"/>
      <c r="AP8" s="257"/>
      <c r="AQ8" s="673"/>
      <c r="AR8" s="257"/>
      <c r="AS8" s="673"/>
      <c r="AT8" s="689"/>
      <c r="AU8" s="708"/>
      <c r="AV8" s="257"/>
      <c r="AW8" s="701"/>
      <c r="AX8" s="702"/>
      <c r="AY8" s="703"/>
      <c r="AZ8" s="680"/>
      <c r="BA8" s="257"/>
      <c r="BB8" s="673"/>
      <c r="BC8" s="257"/>
      <c r="BD8" s="673"/>
      <c r="BE8" s="680"/>
      <c r="BF8" s="257"/>
      <c r="BG8" s="673"/>
      <c r="BH8" s="257"/>
      <c r="BI8" s="673"/>
      <c r="BJ8" s="257"/>
      <c r="BK8" s="673"/>
      <c r="BL8" s="257"/>
      <c r="BM8" s="673"/>
      <c r="BN8" s="680"/>
      <c r="BO8" s="257"/>
      <c r="BP8" s="673"/>
      <c r="BQ8" s="257"/>
      <c r="BR8" s="673"/>
      <c r="BS8" s="257"/>
      <c r="BT8" s="673"/>
      <c r="BU8" s="257"/>
      <c r="BV8" s="673"/>
      <c r="BW8" s="257"/>
      <c r="BX8" s="673"/>
      <c r="BY8" s="680"/>
      <c r="BZ8" s="257"/>
      <c r="CA8" s="673"/>
      <c r="CB8" s="257"/>
      <c r="CC8" s="673"/>
      <c r="CD8" s="257"/>
      <c r="CE8" s="673"/>
      <c r="CF8" s="257"/>
      <c r="CG8" s="673"/>
      <c r="CH8" s="257"/>
      <c r="CI8" s="673"/>
      <c r="CJ8" s="257"/>
      <c r="CK8" s="673"/>
      <c r="CL8" s="689"/>
      <c r="CM8" s="257"/>
      <c r="CN8" s="676"/>
      <c r="CO8" s="321"/>
      <c r="CP8" s="676"/>
      <c r="CQ8" s="321"/>
      <c r="CR8" s="676"/>
      <c r="CS8" s="321"/>
      <c r="CT8" s="676"/>
      <c r="CU8" s="321"/>
      <c r="CV8" s="676"/>
      <c r="CW8" s="321"/>
      <c r="CX8" s="676"/>
      <c r="CY8" s="689"/>
      <c r="CZ8" s="257"/>
      <c r="DA8" s="673"/>
      <c r="DB8" s="257"/>
      <c r="DC8" s="673"/>
      <c r="DD8" s="257"/>
      <c r="DE8" s="673"/>
      <c r="DF8" s="257"/>
      <c r="DG8" s="673"/>
      <c r="DH8" s="257"/>
      <c r="DI8" s="673"/>
      <c r="DJ8" s="257"/>
      <c r="DK8" s="673"/>
      <c r="DL8" s="257"/>
      <c r="DM8" s="673"/>
      <c r="DN8" s="257"/>
      <c r="DO8" s="673"/>
      <c r="DP8" s="257"/>
      <c r="DQ8" s="673"/>
      <c r="DR8" s="257"/>
      <c r="DS8" s="673"/>
      <c r="DT8" s="689"/>
      <c r="DU8" s="708"/>
      <c r="DV8" s="257"/>
      <c r="DW8" s="701"/>
      <c r="DX8" s="702"/>
      <c r="DY8" s="703"/>
      <c r="DZ8" s="715"/>
      <c r="EA8" s="256"/>
      <c r="EB8" s="707"/>
      <c r="EC8" s="257"/>
      <c r="ED8" s="707"/>
      <c r="EE8" s="680"/>
      <c r="EF8" s="257"/>
      <c r="EG8" s="673"/>
      <c r="EH8" s="257"/>
      <c r="EI8" s="673"/>
      <c r="EJ8" s="257"/>
      <c r="EK8" s="673"/>
      <c r="EL8" s="257"/>
      <c r="EM8" s="673"/>
      <c r="EN8" s="680"/>
      <c r="EO8" s="257"/>
      <c r="EP8" s="673"/>
      <c r="EQ8" s="257"/>
      <c r="ER8" s="673"/>
      <c r="ES8" s="257"/>
      <c r="ET8" s="673"/>
      <c r="EU8" s="257"/>
      <c r="EV8" s="673"/>
      <c r="EW8" s="257"/>
      <c r="EX8" s="673"/>
      <c r="EY8" s="257"/>
      <c r="EZ8" s="673"/>
      <c r="FA8" s="257"/>
      <c r="FB8" s="673"/>
      <c r="FC8" s="257"/>
      <c r="FD8" s="673"/>
      <c r="FE8" s="680"/>
      <c r="FF8" s="257"/>
      <c r="FG8" s="673"/>
      <c r="FH8" s="257"/>
      <c r="FI8" s="673"/>
      <c r="FJ8" s="257"/>
      <c r="FK8" s="673"/>
      <c r="FL8" s="257"/>
      <c r="FM8" s="673"/>
      <c r="FN8" s="257"/>
      <c r="FO8" s="673"/>
      <c r="FP8" s="257"/>
      <c r="FQ8" s="673"/>
      <c r="FR8" s="689"/>
      <c r="FS8" s="257"/>
      <c r="FT8" s="673"/>
      <c r="FU8" s="257"/>
      <c r="FV8" s="673"/>
      <c r="FW8" s="257"/>
      <c r="FX8" s="673"/>
      <c r="FY8" s="257"/>
      <c r="FZ8" s="673"/>
      <c r="GA8" s="257"/>
      <c r="GB8" s="673"/>
      <c r="GC8" s="257"/>
      <c r="GD8" s="673"/>
      <c r="GE8" s="689"/>
      <c r="GF8" s="321"/>
      <c r="GG8" s="676"/>
      <c r="GH8" s="321"/>
      <c r="GI8" s="676"/>
      <c r="GJ8" s="321"/>
      <c r="GK8" s="676"/>
      <c r="GL8" s="321"/>
      <c r="GM8" s="676"/>
      <c r="GN8" s="321"/>
      <c r="GO8" s="676"/>
      <c r="GP8" s="321"/>
      <c r="GQ8" s="676"/>
      <c r="GR8" s="689"/>
      <c r="GS8" s="257"/>
      <c r="GT8" s="673"/>
      <c r="GU8" s="257"/>
      <c r="GV8" s="673"/>
      <c r="GW8" s="257"/>
      <c r="GX8" s="673"/>
      <c r="GY8" s="257"/>
      <c r="GZ8" s="673"/>
      <c r="HA8" s="257"/>
      <c r="HB8" s="673"/>
      <c r="HC8" s="257"/>
      <c r="HD8" s="673"/>
      <c r="HE8" s="696"/>
      <c r="HF8" s="689"/>
      <c r="HG8" s="708"/>
      <c r="HH8" s="257"/>
      <c r="HI8" s="710"/>
      <c r="HJ8" s="687"/>
      <c r="HL8" s="682"/>
      <c r="HN8" s="685"/>
      <c r="HP8" s="697"/>
    </row>
    <row r="9" spans="1:224" ht="13.5" customHeight="1" x14ac:dyDescent="0.15">
      <c r="A9" s="711"/>
      <c r="B9" s="697"/>
      <c r="C9" s="257"/>
      <c r="D9" s="673"/>
      <c r="E9" s="680"/>
      <c r="F9" s="257"/>
      <c r="G9" s="673"/>
      <c r="H9" s="257"/>
      <c r="I9" s="673"/>
      <c r="J9" s="708"/>
      <c r="K9" s="257"/>
      <c r="L9" s="673"/>
      <c r="M9" s="257"/>
      <c r="N9" s="673"/>
      <c r="O9" s="257"/>
      <c r="P9" s="673"/>
      <c r="Q9" s="680"/>
      <c r="R9" s="257"/>
      <c r="S9" s="673"/>
      <c r="T9" s="257"/>
      <c r="U9" s="673"/>
      <c r="V9" s="257"/>
      <c r="W9" s="673"/>
      <c r="X9" s="257"/>
      <c r="Y9" s="673"/>
      <c r="Z9" s="257"/>
      <c r="AA9" s="673"/>
      <c r="AB9" s="257"/>
      <c r="AC9" s="673"/>
      <c r="AD9" s="257"/>
      <c r="AE9" s="673"/>
      <c r="AF9" s="257"/>
      <c r="AG9" s="673"/>
      <c r="AH9" s="257"/>
      <c r="AI9" s="673"/>
      <c r="AJ9" s="257"/>
      <c r="AK9" s="673"/>
      <c r="AL9" s="257"/>
      <c r="AM9" s="673"/>
      <c r="AN9" s="257"/>
      <c r="AO9" s="673"/>
      <c r="AP9" s="257"/>
      <c r="AQ9" s="673"/>
      <c r="AR9" s="257"/>
      <c r="AS9" s="673"/>
      <c r="AT9" s="689"/>
      <c r="AU9" s="708"/>
      <c r="AV9" s="257"/>
      <c r="AW9" s="701"/>
      <c r="AX9" s="702"/>
      <c r="AY9" s="703"/>
      <c r="AZ9" s="680"/>
      <c r="BA9" s="257"/>
      <c r="BB9" s="673"/>
      <c r="BC9" s="257"/>
      <c r="BD9" s="673"/>
      <c r="BE9" s="680"/>
      <c r="BF9" s="257"/>
      <c r="BG9" s="673"/>
      <c r="BH9" s="257"/>
      <c r="BI9" s="673"/>
      <c r="BJ9" s="257"/>
      <c r="BK9" s="673"/>
      <c r="BL9" s="257"/>
      <c r="BM9" s="673"/>
      <c r="BN9" s="680"/>
      <c r="BO9" s="257"/>
      <c r="BP9" s="673"/>
      <c r="BQ9" s="257"/>
      <c r="BR9" s="673"/>
      <c r="BS9" s="257"/>
      <c r="BT9" s="673"/>
      <c r="BU9" s="257"/>
      <c r="BV9" s="673"/>
      <c r="BW9" s="257"/>
      <c r="BX9" s="673"/>
      <c r="BY9" s="680"/>
      <c r="BZ9" s="257"/>
      <c r="CA9" s="673"/>
      <c r="CB9" s="257"/>
      <c r="CC9" s="673"/>
      <c r="CD9" s="257"/>
      <c r="CE9" s="673"/>
      <c r="CF9" s="257"/>
      <c r="CG9" s="673"/>
      <c r="CH9" s="257"/>
      <c r="CI9" s="673"/>
      <c r="CJ9" s="257"/>
      <c r="CK9" s="673"/>
      <c r="CL9" s="689"/>
      <c r="CM9" s="257"/>
      <c r="CN9" s="676"/>
      <c r="CO9" s="321"/>
      <c r="CP9" s="676"/>
      <c r="CQ9" s="321"/>
      <c r="CR9" s="676"/>
      <c r="CS9" s="321"/>
      <c r="CT9" s="676"/>
      <c r="CU9" s="321"/>
      <c r="CV9" s="676"/>
      <c r="CW9" s="321"/>
      <c r="CX9" s="676"/>
      <c r="CY9" s="689"/>
      <c r="CZ9" s="257"/>
      <c r="DA9" s="673"/>
      <c r="DB9" s="257"/>
      <c r="DC9" s="673"/>
      <c r="DD9" s="257"/>
      <c r="DE9" s="673"/>
      <c r="DF9" s="257"/>
      <c r="DG9" s="673"/>
      <c r="DH9" s="257"/>
      <c r="DI9" s="673"/>
      <c r="DJ9" s="257"/>
      <c r="DK9" s="673"/>
      <c r="DL9" s="257"/>
      <c r="DM9" s="673"/>
      <c r="DN9" s="257"/>
      <c r="DO9" s="673"/>
      <c r="DP9" s="257"/>
      <c r="DQ9" s="673"/>
      <c r="DR9" s="257"/>
      <c r="DS9" s="673"/>
      <c r="DT9" s="689"/>
      <c r="DU9" s="708"/>
      <c r="DV9" s="257"/>
      <c r="DW9" s="701"/>
      <c r="DX9" s="702"/>
      <c r="DY9" s="703"/>
      <c r="DZ9" s="715"/>
      <c r="EA9" s="256"/>
      <c r="EB9" s="707"/>
      <c r="EC9" s="257"/>
      <c r="ED9" s="707"/>
      <c r="EE9" s="680"/>
      <c r="EF9" s="257"/>
      <c r="EG9" s="673"/>
      <c r="EH9" s="257"/>
      <c r="EI9" s="673"/>
      <c r="EJ9" s="257"/>
      <c r="EK9" s="673"/>
      <c r="EL9" s="257"/>
      <c r="EM9" s="673"/>
      <c r="EN9" s="680"/>
      <c r="EO9" s="257"/>
      <c r="EP9" s="673"/>
      <c r="EQ9" s="257"/>
      <c r="ER9" s="673"/>
      <c r="ES9" s="257"/>
      <c r="ET9" s="673"/>
      <c r="EU9" s="257"/>
      <c r="EV9" s="673"/>
      <c r="EW9" s="257"/>
      <c r="EX9" s="673"/>
      <c r="EY9" s="257"/>
      <c r="EZ9" s="673"/>
      <c r="FA9" s="257"/>
      <c r="FB9" s="673"/>
      <c r="FC9" s="257"/>
      <c r="FD9" s="673"/>
      <c r="FE9" s="680"/>
      <c r="FF9" s="257"/>
      <c r="FG9" s="673"/>
      <c r="FH9" s="257"/>
      <c r="FI9" s="673"/>
      <c r="FJ9" s="257"/>
      <c r="FK9" s="673"/>
      <c r="FL9" s="257"/>
      <c r="FM9" s="673"/>
      <c r="FN9" s="257"/>
      <c r="FO9" s="673"/>
      <c r="FP9" s="257"/>
      <c r="FQ9" s="673"/>
      <c r="FR9" s="689"/>
      <c r="FS9" s="257"/>
      <c r="FT9" s="673"/>
      <c r="FU9" s="257"/>
      <c r="FV9" s="673"/>
      <c r="FW9" s="257"/>
      <c r="FX9" s="673"/>
      <c r="FY9" s="257"/>
      <c r="FZ9" s="673"/>
      <c r="GA9" s="257"/>
      <c r="GB9" s="673"/>
      <c r="GC9" s="257"/>
      <c r="GD9" s="673"/>
      <c r="GE9" s="689"/>
      <c r="GF9" s="321"/>
      <c r="GG9" s="676"/>
      <c r="GH9" s="321"/>
      <c r="GI9" s="676"/>
      <c r="GJ9" s="321"/>
      <c r="GK9" s="676"/>
      <c r="GL9" s="321"/>
      <c r="GM9" s="676"/>
      <c r="GN9" s="321"/>
      <c r="GO9" s="676"/>
      <c r="GP9" s="321"/>
      <c r="GQ9" s="676"/>
      <c r="GR9" s="689"/>
      <c r="GS9" s="257"/>
      <c r="GT9" s="673"/>
      <c r="GU9" s="257"/>
      <c r="GV9" s="673"/>
      <c r="GW9" s="257"/>
      <c r="GX9" s="673"/>
      <c r="GY9" s="257"/>
      <c r="GZ9" s="673"/>
      <c r="HA9" s="257"/>
      <c r="HB9" s="673"/>
      <c r="HC9" s="257"/>
      <c r="HD9" s="673"/>
      <c r="HE9" s="696"/>
      <c r="HF9" s="689"/>
      <c r="HG9" s="708"/>
      <c r="HH9" s="257"/>
      <c r="HI9" s="688" t="s">
        <v>473</v>
      </c>
      <c r="HJ9" s="687"/>
      <c r="HL9" s="682"/>
      <c r="HN9" s="685"/>
      <c r="HP9" s="697"/>
    </row>
    <row r="10" spans="1:224" x14ac:dyDescent="0.15">
      <c r="A10" s="711"/>
      <c r="B10" s="697"/>
      <c r="C10" s="257"/>
      <c r="D10" s="673"/>
      <c r="E10" s="680"/>
      <c r="F10" s="257"/>
      <c r="G10" s="673"/>
      <c r="H10" s="257"/>
      <c r="I10" s="673"/>
      <c r="J10" s="708"/>
      <c r="K10" s="257"/>
      <c r="L10" s="673"/>
      <c r="M10" s="257"/>
      <c r="N10" s="673"/>
      <c r="O10" s="257"/>
      <c r="P10" s="673"/>
      <c r="Q10" s="680"/>
      <c r="R10" s="257"/>
      <c r="S10" s="673"/>
      <c r="T10" s="257"/>
      <c r="U10" s="673"/>
      <c r="V10" s="257"/>
      <c r="W10" s="673"/>
      <c r="X10" s="257"/>
      <c r="Y10" s="673"/>
      <c r="Z10" s="257"/>
      <c r="AA10" s="673"/>
      <c r="AB10" s="257"/>
      <c r="AC10" s="673"/>
      <c r="AD10" s="257"/>
      <c r="AE10" s="673"/>
      <c r="AF10" s="257"/>
      <c r="AG10" s="673"/>
      <c r="AH10" s="257"/>
      <c r="AI10" s="673"/>
      <c r="AJ10" s="257"/>
      <c r="AK10" s="673"/>
      <c r="AL10" s="257"/>
      <c r="AM10" s="673"/>
      <c r="AN10" s="257"/>
      <c r="AO10" s="673"/>
      <c r="AP10" s="257"/>
      <c r="AQ10" s="673"/>
      <c r="AR10" s="257"/>
      <c r="AS10" s="673"/>
      <c r="AT10" s="689"/>
      <c r="AU10" s="708"/>
      <c r="AV10" s="257"/>
      <c r="AW10" s="701"/>
      <c r="AX10" s="702"/>
      <c r="AY10" s="703"/>
      <c r="AZ10" s="680"/>
      <c r="BA10" s="257"/>
      <c r="BB10" s="673"/>
      <c r="BC10" s="257"/>
      <c r="BD10" s="673"/>
      <c r="BE10" s="680"/>
      <c r="BF10" s="257"/>
      <c r="BG10" s="673"/>
      <c r="BH10" s="257"/>
      <c r="BI10" s="673"/>
      <c r="BJ10" s="257"/>
      <c r="BK10" s="673"/>
      <c r="BL10" s="257"/>
      <c r="BM10" s="673"/>
      <c r="BN10" s="680"/>
      <c r="BO10" s="257"/>
      <c r="BP10" s="673"/>
      <c r="BQ10" s="257"/>
      <c r="BR10" s="673"/>
      <c r="BS10" s="257"/>
      <c r="BT10" s="673"/>
      <c r="BU10" s="257"/>
      <c r="BV10" s="673"/>
      <c r="BW10" s="257"/>
      <c r="BX10" s="673"/>
      <c r="BY10" s="680"/>
      <c r="BZ10" s="257"/>
      <c r="CA10" s="673"/>
      <c r="CB10" s="257"/>
      <c r="CC10" s="673"/>
      <c r="CD10" s="257"/>
      <c r="CE10" s="673"/>
      <c r="CF10" s="257"/>
      <c r="CG10" s="673"/>
      <c r="CH10" s="257"/>
      <c r="CI10" s="673"/>
      <c r="CJ10" s="257"/>
      <c r="CK10" s="673"/>
      <c r="CL10" s="689"/>
      <c r="CM10" s="257"/>
      <c r="CN10" s="676"/>
      <c r="CO10" s="321"/>
      <c r="CP10" s="676"/>
      <c r="CQ10" s="321"/>
      <c r="CR10" s="676"/>
      <c r="CS10" s="321"/>
      <c r="CT10" s="676"/>
      <c r="CU10" s="321"/>
      <c r="CV10" s="676"/>
      <c r="CW10" s="321"/>
      <c r="CX10" s="676"/>
      <c r="CY10" s="689"/>
      <c r="CZ10" s="257"/>
      <c r="DA10" s="673"/>
      <c r="DB10" s="257"/>
      <c r="DC10" s="673"/>
      <c r="DD10" s="257"/>
      <c r="DE10" s="673"/>
      <c r="DF10" s="257"/>
      <c r="DG10" s="673"/>
      <c r="DH10" s="257"/>
      <c r="DI10" s="673"/>
      <c r="DJ10" s="257"/>
      <c r="DK10" s="673"/>
      <c r="DL10" s="257"/>
      <c r="DM10" s="673"/>
      <c r="DN10" s="257"/>
      <c r="DO10" s="673"/>
      <c r="DP10" s="257"/>
      <c r="DQ10" s="673"/>
      <c r="DR10" s="257"/>
      <c r="DS10" s="673"/>
      <c r="DT10" s="689"/>
      <c r="DU10" s="708"/>
      <c r="DV10" s="257"/>
      <c r="DW10" s="701"/>
      <c r="DX10" s="702"/>
      <c r="DY10" s="703"/>
      <c r="DZ10" s="715"/>
      <c r="EA10" s="256"/>
      <c r="EB10" s="707"/>
      <c r="EC10" s="257"/>
      <c r="ED10" s="707"/>
      <c r="EE10" s="680"/>
      <c r="EF10" s="257"/>
      <c r="EG10" s="673"/>
      <c r="EH10" s="257"/>
      <c r="EI10" s="673"/>
      <c r="EJ10" s="257"/>
      <c r="EK10" s="673"/>
      <c r="EL10" s="257"/>
      <c r="EM10" s="673"/>
      <c r="EN10" s="680"/>
      <c r="EO10" s="257"/>
      <c r="EP10" s="673"/>
      <c r="EQ10" s="257"/>
      <c r="ER10" s="673"/>
      <c r="ES10" s="257"/>
      <c r="ET10" s="673"/>
      <c r="EU10" s="257"/>
      <c r="EV10" s="673"/>
      <c r="EW10" s="257"/>
      <c r="EX10" s="673"/>
      <c r="EY10" s="257"/>
      <c r="EZ10" s="673"/>
      <c r="FA10" s="257"/>
      <c r="FB10" s="673"/>
      <c r="FC10" s="257"/>
      <c r="FD10" s="673"/>
      <c r="FE10" s="680"/>
      <c r="FF10" s="257"/>
      <c r="FG10" s="673"/>
      <c r="FH10" s="257"/>
      <c r="FI10" s="673"/>
      <c r="FJ10" s="257"/>
      <c r="FK10" s="673"/>
      <c r="FL10" s="257"/>
      <c r="FM10" s="673"/>
      <c r="FN10" s="257"/>
      <c r="FO10" s="673"/>
      <c r="FP10" s="257"/>
      <c r="FQ10" s="673"/>
      <c r="FR10" s="689"/>
      <c r="FS10" s="257"/>
      <c r="FT10" s="673"/>
      <c r="FU10" s="257"/>
      <c r="FV10" s="673"/>
      <c r="FW10" s="257"/>
      <c r="FX10" s="673"/>
      <c r="FY10" s="257"/>
      <c r="FZ10" s="673"/>
      <c r="GA10" s="257"/>
      <c r="GB10" s="673"/>
      <c r="GC10" s="257"/>
      <c r="GD10" s="673"/>
      <c r="GE10" s="689"/>
      <c r="GF10" s="321"/>
      <c r="GG10" s="676"/>
      <c r="GH10" s="321"/>
      <c r="GI10" s="676"/>
      <c r="GJ10" s="321"/>
      <c r="GK10" s="676"/>
      <c r="GL10" s="321"/>
      <c r="GM10" s="676"/>
      <c r="GN10" s="321"/>
      <c r="GO10" s="676"/>
      <c r="GP10" s="321"/>
      <c r="GQ10" s="676"/>
      <c r="GR10" s="689"/>
      <c r="GS10" s="257"/>
      <c r="GT10" s="673"/>
      <c r="GU10" s="257"/>
      <c r="GV10" s="673"/>
      <c r="GW10" s="257"/>
      <c r="GX10" s="673"/>
      <c r="GY10" s="257"/>
      <c r="GZ10" s="673"/>
      <c r="HA10" s="257"/>
      <c r="HB10" s="673"/>
      <c r="HC10" s="257"/>
      <c r="HD10" s="673"/>
      <c r="HE10" s="696"/>
      <c r="HF10" s="689"/>
      <c r="HG10" s="708"/>
      <c r="HH10" s="257"/>
      <c r="HI10" s="688"/>
      <c r="HJ10" s="687"/>
      <c r="HL10" s="682"/>
      <c r="HN10" s="685"/>
      <c r="HP10" s="697"/>
    </row>
    <row r="11" spans="1:224" x14ac:dyDescent="0.15">
      <c r="A11" s="711"/>
      <c r="B11" s="697"/>
      <c r="C11" s="257"/>
      <c r="D11" s="673"/>
      <c r="E11" s="680"/>
      <c r="F11" s="257"/>
      <c r="G11" s="673"/>
      <c r="H11" s="257"/>
      <c r="I11" s="673"/>
      <c r="J11" s="708"/>
      <c r="K11" s="257"/>
      <c r="L11" s="673"/>
      <c r="M11" s="257"/>
      <c r="N11" s="673"/>
      <c r="O11" s="257"/>
      <c r="P11" s="673"/>
      <c r="Q11" s="680"/>
      <c r="R11" s="257"/>
      <c r="S11" s="673"/>
      <c r="T11" s="257"/>
      <c r="U11" s="673"/>
      <c r="V11" s="257"/>
      <c r="W11" s="673"/>
      <c r="X11" s="257"/>
      <c r="Y11" s="673"/>
      <c r="Z11" s="257"/>
      <c r="AA11" s="673"/>
      <c r="AB11" s="257"/>
      <c r="AC11" s="673"/>
      <c r="AD11" s="257"/>
      <c r="AE11" s="673"/>
      <c r="AF11" s="257"/>
      <c r="AG11" s="673"/>
      <c r="AH11" s="257"/>
      <c r="AI11" s="673"/>
      <c r="AJ11" s="257"/>
      <c r="AK11" s="673"/>
      <c r="AL11" s="257"/>
      <c r="AM11" s="673"/>
      <c r="AN11" s="257"/>
      <c r="AO11" s="673"/>
      <c r="AP11" s="257"/>
      <c r="AQ11" s="673"/>
      <c r="AR11" s="257"/>
      <c r="AS11" s="673"/>
      <c r="AT11" s="260"/>
      <c r="AU11" s="708"/>
      <c r="AV11" s="257"/>
      <c r="AW11" s="701"/>
      <c r="AX11" s="702"/>
      <c r="AY11" s="703"/>
      <c r="AZ11" s="680"/>
      <c r="BA11" s="257"/>
      <c r="BB11" s="673"/>
      <c r="BC11" s="257"/>
      <c r="BD11" s="673"/>
      <c r="BE11" s="680"/>
      <c r="BF11" s="257"/>
      <c r="BG11" s="673"/>
      <c r="BH11" s="257"/>
      <c r="BI11" s="673"/>
      <c r="BJ11" s="257"/>
      <c r="BK11" s="673"/>
      <c r="BL11" s="257"/>
      <c r="BM11" s="673"/>
      <c r="BN11" s="680"/>
      <c r="BO11" s="257"/>
      <c r="BP11" s="673"/>
      <c r="BQ11" s="257"/>
      <c r="BR11" s="673"/>
      <c r="BS11" s="257"/>
      <c r="BT11" s="673"/>
      <c r="BU11" s="257"/>
      <c r="BV11" s="673"/>
      <c r="BW11" s="257"/>
      <c r="BX11" s="673"/>
      <c r="BY11" s="680"/>
      <c r="BZ11" s="257"/>
      <c r="CA11" s="673"/>
      <c r="CB11" s="257"/>
      <c r="CC11" s="673"/>
      <c r="CD11" s="257"/>
      <c r="CE11" s="673"/>
      <c r="CF11" s="257"/>
      <c r="CG11" s="673"/>
      <c r="CH11" s="257"/>
      <c r="CI11" s="673"/>
      <c r="CJ11" s="257"/>
      <c r="CK11" s="673"/>
      <c r="CL11" s="259"/>
      <c r="CM11" s="257"/>
      <c r="CN11" s="676"/>
      <c r="CO11" s="321"/>
      <c r="CP11" s="676"/>
      <c r="CQ11" s="321"/>
      <c r="CR11" s="676"/>
      <c r="CS11" s="321"/>
      <c r="CT11" s="676"/>
      <c r="CU11" s="321"/>
      <c r="CV11" s="676"/>
      <c r="CW11" s="321"/>
      <c r="CX11" s="676"/>
      <c r="CY11" s="259"/>
      <c r="CZ11" s="257"/>
      <c r="DA11" s="673"/>
      <c r="DB11" s="257"/>
      <c r="DC11" s="673"/>
      <c r="DD11" s="257"/>
      <c r="DE11" s="673"/>
      <c r="DF11" s="257"/>
      <c r="DG11" s="673"/>
      <c r="DH11" s="257"/>
      <c r="DI11" s="673"/>
      <c r="DJ11" s="257"/>
      <c r="DK11" s="673"/>
      <c r="DL11" s="257"/>
      <c r="DM11" s="673"/>
      <c r="DN11" s="257"/>
      <c r="DO11" s="673"/>
      <c r="DP11" s="257"/>
      <c r="DQ11" s="673"/>
      <c r="DR11" s="257"/>
      <c r="DS11" s="673"/>
      <c r="DT11" s="259"/>
      <c r="DU11" s="708"/>
      <c r="DV11" s="257"/>
      <c r="DW11" s="701"/>
      <c r="DX11" s="702"/>
      <c r="DY11" s="703"/>
      <c r="DZ11" s="715"/>
      <c r="EA11" s="256"/>
      <c r="EB11" s="707"/>
      <c r="EC11" s="257"/>
      <c r="ED11" s="707"/>
      <c r="EE11" s="680"/>
      <c r="EF11" s="257"/>
      <c r="EG11" s="673"/>
      <c r="EH11" s="257"/>
      <c r="EI11" s="673"/>
      <c r="EJ11" s="257"/>
      <c r="EK11" s="673"/>
      <c r="EL11" s="257"/>
      <c r="EM11" s="673"/>
      <c r="EN11" s="680"/>
      <c r="EO11" s="257"/>
      <c r="EP11" s="673"/>
      <c r="EQ11" s="257"/>
      <c r="ER11" s="673"/>
      <c r="ES11" s="257"/>
      <c r="ET11" s="673"/>
      <c r="EU11" s="257"/>
      <c r="EV11" s="673"/>
      <c r="EW11" s="257"/>
      <c r="EX11" s="673"/>
      <c r="EY11" s="257"/>
      <c r="EZ11" s="673"/>
      <c r="FA11" s="257"/>
      <c r="FB11" s="673"/>
      <c r="FC11" s="257"/>
      <c r="FD11" s="673"/>
      <c r="FE11" s="680"/>
      <c r="FF11" s="257"/>
      <c r="FG11" s="673"/>
      <c r="FH11" s="257"/>
      <c r="FI11" s="673"/>
      <c r="FJ11" s="257"/>
      <c r="FK11" s="673"/>
      <c r="FL11" s="257"/>
      <c r="FM11" s="673"/>
      <c r="FN11" s="257"/>
      <c r="FO11" s="673"/>
      <c r="FP11" s="257"/>
      <c r="FQ11" s="673"/>
      <c r="FR11" s="259"/>
      <c r="FS11" s="257"/>
      <c r="FT11" s="673"/>
      <c r="FU11" s="257"/>
      <c r="FV11" s="673"/>
      <c r="FW11" s="257"/>
      <c r="FX11" s="673"/>
      <c r="FY11" s="257"/>
      <c r="FZ11" s="673"/>
      <c r="GA11" s="257"/>
      <c r="GB11" s="673"/>
      <c r="GC11" s="257"/>
      <c r="GD11" s="673"/>
      <c r="GE11" s="259"/>
      <c r="GF11" s="321"/>
      <c r="GG11" s="676"/>
      <c r="GH11" s="321"/>
      <c r="GI11" s="676"/>
      <c r="GJ11" s="321"/>
      <c r="GK11" s="676"/>
      <c r="GL11" s="321"/>
      <c r="GM11" s="676"/>
      <c r="GN11" s="321"/>
      <c r="GO11" s="676"/>
      <c r="GP11" s="321"/>
      <c r="GQ11" s="676"/>
      <c r="GR11" s="259"/>
      <c r="GS11" s="257"/>
      <c r="GT11" s="673"/>
      <c r="GU11" s="257"/>
      <c r="GV11" s="673"/>
      <c r="GW11" s="257"/>
      <c r="GX11" s="673"/>
      <c r="GY11" s="257"/>
      <c r="GZ11" s="673"/>
      <c r="HA11" s="257"/>
      <c r="HB11" s="673"/>
      <c r="HC11" s="257"/>
      <c r="HD11" s="673"/>
      <c r="HE11" s="696"/>
      <c r="HF11" s="260"/>
      <c r="HG11" s="708"/>
      <c r="HH11" s="257"/>
      <c r="HI11" s="688"/>
      <c r="HJ11" s="687"/>
      <c r="HL11" s="682"/>
      <c r="HN11" s="685"/>
      <c r="HP11" s="697"/>
    </row>
    <row r="12" spans="1:224" x14ac:dyDescent="0.15">
      <c r="A12" s="711"/>
      <c r="B12" s="697"/>
      <c r="C12" s="257"/>
      <c r="D12" s="673"/>
      <c r="E12" s="680"/>
      <c r="F12" s="257"/>
      <c r="G12" s="673"/>
      <c r="H12" s="257"/>
      <c r="I12" s="673"/>
      <c r="J12" s="708"/>
      <c r="K12" s="257"/>
      <c r="L12" s="673"/>
      <c r="M12" s="257"/>
      <c r="N12" s="673"/>
      <c r="O12" s="257"/>
      <c r="P12" s="673"/>
      <c r="Q12" s="680"/>
      <c r="R12" s="257"/>
      <c r="S12" s="673"/>
      <c r="T12" s="257"/>
      <c r="U12" s="673"/>
      <c r="V12" s="257"/>
      <c r="W12" s="673"/>
      <c r="X12" s="257"/>
      <c r="Y12" s="673"/>
      <c r="Z12" s="257"/>
      <c r="AA12" s="673"/>
      <c r="AB12" s="257"/>
      <c r="AC12" s="673"/>
      <c r="AD12" s="257"/>
      <c r="AE12" s="673"/>
      <c r="AF12" s="257"/>
      <c r="AG12" s="673"/>
      <c r="AH12" s="257"/>
      <c r="AI12" s="673"/>
      <c r="AJ12" s="257"/>
      <c r="AK12" s="673"/>
      <c r="AL12" s="257"/>
      <c r="AM12" s="673"/>
      <c r="AN12" s="257"/>
      <c r="AO12" s="673"/>
      <c r="AP12" s="257"/>
      <c r="AQ12" s="673"/>
      <c r="AR12" s="257"/>
      <c r="AS12" s="673"/>
      <c r="AT12" s="260"/>
      <c r="AU12" s="708"/>
      <c r="AV12" s="257"/>
      <c r="AW12" s="701"/>
      <c r="AX12" s="702"/>
      <c r="AY12" s="703"/>
      <c r="AZ12" s="680"/>
      <c r="BA12" s="257"/>
      <c r="BB12" s="673"/>
      <c r="BC12" s="257"/>
      <c r="BD12" s="673"/>
      <c r="BE12" s="680"/>
      <c r="BF12" s="257"/>
      <c r="BG12" s="673"/>
      <c r="BH12" s="257"/>
      <c r="BI12" s="673"/>
      <c r="BJ12" s="257"/>
      <c r="BK12" s="673"/>
      <c r="BL12" s="257"/>
      <c r="BM12" s="673"/>
      <c r="BN12" s="680"/>
      <c r="BO12" s="257"/>
      <c r="BP12" s="673"/>
      <c r="BQ12" s="257"/>
      <c r="BR12" s="673"/>
      <c r="BS12" s="257"/>
      <c r="BT12" s="673"/>
      <c r="BU12" s="257"/>
      <c r="BV12" s="673"/>
      <c r="BW12" s="257"/>
      <c r="BX12" s="673"/>
      <c r="BY12" s="680"/>
      <c r="BZ12" s="257"/>
      <c r="CA12" s="673"/>
      <c r="CB12" s="257"/>
      <c r="CC12" s="673"/>
      <c r="CD12" s="257"/>
      <c r="CE12" s="673"/>
      <c r="CF12" s="257"/>
      <c r="CG12" s="673"/>
      <c r="CH12" s="257"/>
      <c r="CI12" s="673"/>
      <c r="CJ12" s="257"/>
      <c r="CK12" s="673"/>
      <c r="CL12" s="259"/>
      <c r="CM12" s="257"/>
      <c r="CN12" s="676"/>
      <c r="CO12" s="321"/>
      <c r="CP12" s="676"/>
      <c r="CQ12" s="321"/>
      <c r="CR12" s="676"/>
      <c r="CS12" s="321"/>
      <c r="CT12" s="676"/>
      <c r="CU12" s="321"/>
      <c r="CV12" s="676"/>
      <c r="CW12" s="321"/>
      <c r="CX12" s="676"/>
      <c r="CY12" s="259"/>
      <c r="CZ12" s="257"/>
      <c r="DA12" s="673"/>
      <c r="DB12" s="257"/>
      <c r="DC12" s="673"/>
      <c r="DD12" s="257"/>
      <c r="DE12" s="673"/>
      <c r="DF12" s="257"/>
      <c r="DG12" s="673"/>
      <c r="DH12" s="257"/>
      <c r="DI12" s="673"/>
      <c r="DJ12" s="257"/>
      <c r="DK12" s="673"/>
      <c r="DL12" s="257"/>
      <c r="DM12" s="673"/>
      <c r="DN12" s="257"/>
      <c r="DO12" s="673"/>
      <c r="DP12" s="257"/>
      <c r="DQ12" s="673"/>
      <c r="DR12" s="257"/>
      <c r="DS12" s="673"/>
      <c r="DT12" s="259"/>
      <c r="DU12" s="708"/>
      <c r="DV12" s="257"/>
      <c r="DW12" s="701"/>
      <c r="DX12" s="702"/>
      <c r="DY12" s="703"/>
      <c r="DZ12" s="715"/>
      <c r="EA12" s="256"/>
      <c r="EB12" s="707"/>
      <c r="EC12" s="257"/>
      <c r="ED12" s="707"/>
      <c r="EE12" s="680"/>
      <c r="EF12" s="257"/>
      <c r="EG12" s="673"/>
      <c r="EH12" s="257"/>
      <c r="EI12" s="673"/>
      <c r="EJ12" s="257"/>
      <c r="EK12" s="673"/>
      <c r="EL12" s="257"/>
      <c r="EM12" s="673"/>
      <c r="EN12" s="680"/>
      <c r="EO12" s="257"/>
      <c r="EP12" s="673"/>
      <c r="EQ12" s="257"/>
      <c r="ER12" s="673"/>
      <c r="ES12" s="257"/>
      <c r="ET12" s="673"/>
      <c r="EU12" s="257"/>
      <c r="EV12" s="673"/>
      <c r="EW12" s="257"/>
      <c r="EX12" s="673"/>
      <c r="EY12" s="257"/>
      <c r="EZ12" s="673"/>
      <c r="FA12" s="257"/>
      <c r="FB12" s="673"/>
      <c r="FC12" s="257"/>
      <c r="FD12" s="673"/>
      <c r="FE12" s="680"/>
      <c r="FF12" s="257"/>
      <c r="FG12" s="673"/>
      <c r="FH12" s="257"/>
      <c r="FI12" s="673"/>
      <c r="FJ12" s="257"/>
      <c r="FK12" s="673"/>
      <c r="FL12" s="257"/>
      <c r="FM12" s="673"/>
      <c r="FN12" s="257"/>
      <c r="FO12" s="673"/>
      <c r="FP12" s="257"/>
      <c r="FQ12" s="673"/>
      <c r="FR12" s="259"/>
      <c r="FS12" s="257"/>
      <c r="FT12" s="673"/>
      <c r="FU12" s="257"/>
      <c r="FV12" s="673"/>
      <c r="FW12" s="257"/>
      <c r="FX12" s="673"/>
      <c r="FY12" s="257"/>
      <c r="FZ12" s="673"/>
      <c r="GA12" s="257"/>
      <c r="GB12" s="673"/>
      <c r="GC12" s="257"/>
      <c r="GD12" s="673"/>
      <c r="GE12" s="259"/>
      <c r="GF12" s="321"/>
      <c r="GG12" s="676"/>
      <c r="GH12" s="321"/>
      <c r="GI12" s="676"/>
      <c r="GJ12" s="321"/>
      <c r="GK12" s="676"/>
      <c r="GL12" s="321"/>
      <c r="GM12" s="676"/>
      <c r="GN12" s="321"/>
      <c r="GO12" s="676"/>
      <c r="GP12" s="321"/>
      <c r="GQ12" s="676"/>
      <c r="GR12" s="259"/>
      <c r="GS12" s="257"/>
      <c r="GT12" s="673"/>
      <c r="GU12" s="257"/>
      <c r="GV12" s="673"/>
      <c r="GW12" s="257"/>
      <c r="GX12" s="673"/>
      <c r="GY12" s="257"/>
      <c r="GZ12" s="673"/>
      <c r="HA12" s="257"/>
      <c r="HB12" s="673"/>
      <c r="HC12" s="257"/>
      <c r="HD12" s="673"/>
      <c r="HE12" s="696"/>
      <c r="HF12" s="260"/>
      <c r="HG12" s="708"/>
      <c r="HH12" s="257"/>
      <c r="HI12" s="688"/>
      <c r="HJ12" s="687"/>
      <c r="HL12" s="682"/>
      <c r="HN12" s="685"/>
      <c r="HP12" s="697"/>
    </row>
    <row r="13" spans="1:224" x14ac:dyDescent="0.15">
      <c r="A13" s="711"/>
      <c r="B13" s="697"/>
      <c r="C13" s="257"/>
      <c r="D13" s="673"/>
      <c r="E13" s="680"/>
      <c r="F13" s="257"/>
      <c r="G13" s="673"/>
      <c r="H13" s="257"/>
      <c r="I13" s="673"/>
      <c r="J13" s="708"/>
      <c r="K13" s="257"/>
      <c r="L13" s="673"/>
      <c r="M13" s="257"/>
      <c r="N13" s="673"/>
      <c r="O13" s="257"/>
      <c r="P13" s="673"/>
      <c r="Q13" s="680"/>
      <c r="R13" s="257"/>
      <c r="S13" s="673"/>
      <c r="T13" s="257"/>
      <c r="U13" s="673"/>
      <c r="V13" s="257"/>
      <c r="W13" s="673"/>
      <c r="X13" s="257"/>
      <c r="Y13" s="673"/>
      <c r="Z13" s="257"/>
      <c r="AA13" s="673"/>
      <c r="AB13" s="257"/>
      <c r="AC13" s="673"/>
      <c r="AD13" s="257"/>
      <c r="AE13" s="673"/>
      <c r="AF13" s="257"/>
      <c r="AG13" s="673"/>
      <c r="AH13" s="257"/>
      <c r="AI13" s="673"/>
      <c r="AJ13" s="257"/>
      <c r="AK13" s="673"/>
      <c r="AL13" s="257"/>
      <c r="AM13" s="673"/>
      <c r="AN13" s="257"/>
      <c r="AO13" s="673"/>
      <c r="AP13" s="257"/>
      <c r="AQ13" s="673"/>
      <c r="AR13" s="257"/>
      <c r="AS13" s="673"/>
      <c r="AT13" s="260"/>
      <c r="AU13" s="708"/>
      <c r="AV13" s="257"/>
      <c r="AW13" s="701"/>
      <c r="AX13" s="702"/>
      <c r="AY13" s="703"/>
      <c r="AZ13" s="680"/>
      <c r="BA13" s="257"/>
      <c r="BB13" s="673"/>
      <c r="BC13" s="257"/>
      <c r="BD13" s="673"/>
      <c r="BE13" s="680"/>
      <c r="BF13" s="257"/>
      <c r="BG13" s="673"/>
      <c r="BH13" s="257"/>
      <c r="BI13" s="673"/>
      <c r="BJ13" s="257"/>
      <c r="BK13" s="673"/>
      <c r="BL13" s="257"/>
      <c r="BM13" s="673"/>
      <c r="BN13" s="680"/>
      <c r="BO13" s="257"/>
      <c r="BP13" s="673"/>
      <c r="BQ13" s="257"/>
      <c r="BR13" s="673"/>
      <c r="BS13" s="257"/>
      <c r="BT13" s="673"/>
      <c r="BU13" s="257"/>
      <c r="BV13" s="673"/>
      <c r="BW13" s="257"/>
      <c r="BX13" s="673"/>
      <c r="BY13" s="680"/>
      <c r="BZ13" s="257"/>
      <c r="CA13" s="673"/>
      <c r="CB13" s="257"/>
      <c r="CC13" s="673"/>
      <c r="CD13" s="257"/>
      <c r="CE13" s="673"/>
      <c r="CF13" s="257"/>
      <c r="CG13" s="673"/>
      <c r="CH13" s="257"/>
      <c r="CI13" s="673"/>
      <c r="CJ13" s="257"/>
      <c r="CK13" s="673"/>
      <c r="CL13" s="259"/>
      <c r="CM13" s="257"/>
      <c r="CN13" s="676"/>
      <c r="CO13" s="321"/>
      <c r="CP13" s="676"/>
      <c r="CQ13" s="321"/>
      <c r="CR13" s="676"/>
      <c r="CS13" s="321"/>
      <c r="CT13" s="676"/>
      <c r="CU13" s="321"/>
      <c r="CV13" s="676"/>
      <c r="CW13" s="321"/>
      <c r="CX13" s="676"/>
      <c r="CY13" s="259"/>
      <c r="CZ13" s="257"/>
      <c r="DA13" s="673"/>
      <c r="DB13" s="257"/>
      <c r="DC13" s="673"/>
      <c r="DD13" s="257"/>
      <c r="DE13" s="673"/>
      <c r="DF13" s="257"/>
      <c r="DG13" s="673"/>
      <c r="DH13" s="257"/>
      <c r="DI13" s="673"/>
      <c r="DJ13" s="257"/>
      <c r="DK13" s="673"/>
      <c r="DL13" s="257"/>
      <c r="DM13" s="673"/>
      <c r="DN13" s="257"/>
      <c r="DO13" s="673"/>
      <c r="DP13" s="257"/>
      <c r="DQ13" s="673"/>
      <c r="DR13" s="257"/>
      <c r="DS13" s="673"/>
      <c r="DT13" s="259"/>
      <c r="DU13" s="708"/>
      <c r="DV13" s="257"/>
      <c r="DW13" s="701"/>
      <c r="DX13" s="702"/>
      <c r="DY13" s="703"/>
      <c r="DZ13" s="715"/>
      <c r="EA13" s="256"/>
      <c r="EB13" s="707"/>
      <c r="EC13" s="257"/>
      <c r="ED13" s="707"/>
      <c r="EE13" s="680"/>
      <c r="EF13" s="257"/>
      <c r="EG13" s="673"/>
      <c r="EH13" s="257"/>
      <c r="EI13" s="673"/>
      <c r="EJ13" s="257"/>
      <c r="EK13" s="673"/>
      <c r="EL13" s="257"/>
      <c r="EM13" s="673"/>
      <c r="EN13" s="680"/>
      <c r="EO13" s="257"/>
      <c r="EP13" s="673"/>
      <c r="EQ13" s="257"/>
      <c r="ER13" s="673"/>
      <c r="ES13" s="257"/>
      <c r="ET13" s="673"/>
      <c r="EU13" s="257"/>
      <c r="EV13" s="673"/>
      <c r="EW13" s="257"/>
      <c r="EX13" s="673"/>
      <c r="EY13" s="257"/>
      <c r="EZ13" s="673"/>
      <c r="FA13" s="257"/>
      <c r="FB13" s="673"/>
      <c r="FC13" s="257"/>
      <c r="FD13" s="673"/>
      <c r="FE13" s="680"/>
      <c r="FF13" s="257"/>
      <c r="FG13" s="673"/>
      <c r="FH13" s="257"/>
      <c r="FI13" s="673"/>
      <c r="FJ13" s="257"/>
      <c r="FK13" s="673"/>
      <c r="FL13" s="257"/>
      <c r="FM13" s="673"/>
      <c r="FN13" s="257"/>
      <c r="FO13" s="673"/>
      <c r="FP13" s="257"/>
      <c r="FQ13" s="673"/>
      <c r="FR13" s="259"/>
      <c r="FS13" s="257"/>
      <c r="FT13" s="673"/>
      <c r="FU13" s="257"/>
      <c r="FV13" s="673"/>
      <c r="FW13" s="257"/>
      <c r="FX13" s="673"/>
      <c r="FY13" s="257"/>
      <c r="FZ13" s="673"/>
      <c r="GA13" s="257"/>
      <c r="GB13" s="673"/>
      <c r="GC13" s="257"/>
      <c r="GD13" s="673"/>
      <c r="GE13" s="259"/>
      <c r="GF13" s="321"/>
      <c r="GG13" s="676"/>
      <c r="GH13" s="321"/>
      <c r="GI13" s="676"/>
      <c r="GJ13" s="321"/>
      <c r="GK13" s="676"/>
      <c r="GL13" s="321"/>
      <c r="GM13" s="676"/>
      <c r="GN13" s="321"/>
      <c r="GO13" s="676"/>
      <c r="GP13" s="321"/>
      <c r="GQ13" s="676"/>
      <c r="GR13" s="259"/>
      <c r="GS13" s="257"/>
      <c r="GT13" s="673"/>
      <c r="GU13" s="257"/>
      <c r="GV13" s="673"/>
      <c r="GW13" s="257"/>
      <c r="GX13" s="673"/>
      <c r="GY13" s="257"/>
      <c r="GZ13" s="673"/>
      <c r="HA13" s="257"/>
      <c r="HB13" s="673"/>
      <c r="HC13" s="257"/>
      <c r="HD13" s="673"/>
      <c r="HE13" s="696"/>
      <c r="HF13" s="260"/>
      <c r="HG13" s="708"/>
      <c r="HH13" s="257"/>
      <c r="HI13" s="688"/>
      <c r="HJ13" s="687"/>
      <c r="HL13" s="682"/>
      <c r="HN13" s="686"/>
      <c r="HP13" s="697"/>
    </row>
    <row r="14" spans="1:224" x14ac:dyDescent="0.15">
      <c r="A14" s="711"/>
      <c r="B14" s="697"/>
      <c r="C14" s="257"/>
      <c r="D14" s="673"/>
      <c r="E14" s="680"/>
      <c r="F14" s="257"/>
      <c r="G14" s="673"/>
      <c r="H14" s="257"/>
      <c r="I14" s="673"/>
      <c r="J14" s="708"/>
      <c r="K14" s="257"/>
      <c r="L14" s="673"/>
      <c r="M14" s="257"/>
      <c r="N14" s="673"/>
      <c r="O14" s="257"/>
      <c r="P14" s="673"/>
      <c r="Q14" s="680"/>
      <c r="R14" s="257"/>
      <c r="S14" s="673"/>
      <c r="T14" s="257"/>
      <c r="U14" s="673"/>
      <c r="V14" s="257"/>
      <c r="W14" s="673"/>
      <c r="X14" s="257"/>
      <c r="Y14" s="673"/>
      <c r="Z14" s="257"/>
      <c r="AA14" s="673"/>
      <c r="AB14" s="257"/>
      <c r="AC14" s="673"/>
      <c r="AD14" s="257"/>
      <c r="AE14" s="673"/>
      <c r="AF14" s="257"/>
      <c r="AG14" s="673"/>
      <c r="AH14" s="257"/>
      <c r="AI14" s="673"/>
      <c r="AJ14" s="257"/>
      <c r="AK14" s="673"/>
      <c r="AL14" s="257"/>
      <c r="AM14" s="673"/>
      <c r="AN14" s="257"/>
      <c r="AO14" s="673"/>
      <c r="AP14" s="257"/>
      <c r="AQ14" s="673"/>
      <c r="AR14" s="257"/>
      <c r="AS14" s="673"/>
      <c r="AT14" s="260"/>
      <c r="AU14" s="708"/>
      <c r="AV14" s="257"/>
      <c r="AW14" s="701"/>
      <c r="AX14" s="702"/>
      <c r="AY14" s="703"/>
      <c r="AZ14" s="680"/>
      <c r="BA14" s="257"/>
      <c r="BB14" s="673"/>
      <c r="BC14" s="257"/>
      <c r="BD14" s="673"/>
      <c r="BE14" s="680"/>
      <c r="BF14" s="257"/>
      <c r="BG14" s="673"/>
      <c r="BH14" s="257"/>
      <c r="BI14" s="673"/>
      <c r="BJ14" s="257"/>
      <c r="BK14" s="673"/>
      <c r="BL14" s="257"/>
      <c r="BM14" s="673"/>
      <c r="BN14" s="680"/>
      <c r="BO14" s="257"/>
      <c r="BP14" s="673"/>
      <c r="BQ14" s="257"/>
      <c r="BR14" s="673"/>
      <c r="BS14" s="257"/>
      <c r="BT14" s="673"/>
      <c r="BU14" s="257"/>
      <c r="BV14" s="673"/>
      <c r="BW14" s="257"/>
      <c r="BX14" s="673"/>
      <c r="BY14" s="680"/>
      <c r="BZ14" s="257"/>
      <c r="CA14" s="673"/>
      <c r="CB14" s="257"/>
      <c r="CC14" s="673"/>
      <c r="CD14" s="257"/>
      <c r="CE14" s="673"/>
      <c r="CF14" s="257"/>
      <c r="CG14" s="673"/>
      <c r="CH14" s="257"/>
      <c r="CI14" s="673"/>
      <c r="CJ14" s="257"/>
      <c r="CK14" s="673"/>
      <c r="CL14" s="259"/>
      <c r="CM14" s="257"/>
      <c r="CN14" s="676"/>
      <c r="CO14" s="321"/>
      <c r="CP14" s="676"/>
      <c r="CQ14" s="321"/>
      <c r="CR14" s="676"/>
      <c r="CS14" s="321"/>
      <c r="CT14" s="676"/>
      <c r="CU14" s="321"/>
      <c r="CV14" s="676"/>
      <c r="CW14" s="321"/>
      <c r="CX14" s="676"/>
      <c r="CY14" s="259"/>
      <c r="CZ14" s="257"/>
      <c r="DA14" s="673"/>
      <c r="DB14" s="257"/>
      <c r="DC14" s="673"/>
      <c r="DD14" s="257"/>
      <c r="DE14" s="673"/>
      <c r="DF14" s="257"/>
      <c r="DG14" s="673"/>
      <c r="DH14" s="257"/>
      <c r="DI14" s="673"/>
      <c r="DJ14" s="257"/>
      <c r="DK14" s="673"/>
      <c r="DL14" s="257"/>
      <c r="DM14" s="673"/>
      <c r="DN14" s="257"/>
      <c r="DO14" s="673"/>
      <c r="DP14" s="257"/>
      <c r="DQ14" s="673"/>
      <c r="DR14" s="257"/>
      <c r="DS14" s="673"/>
      <c r="DT14" s="259"/>
      <c r="DU14" s="708"/>
      <c r="DV14" s="257"/>
      <c r="DW14" s="701"/>
      <c r="DX14" s="702"/>
      <c r="DY14" s="703"/>
      <c r="DZ14" s="715"/>
      <c r="EA14" s="256"/>
      <c r="EB14" s="707"/>
      <c r="EC14" s="257"/>
      <c r="ED14" s="707"/>
      <c r="EE14" s="680"/>
      <c r="EF14" s="257"/>
      <c r="EG14" s="673"/>
      <c r="EH14" s="257"/>
      <c r="EI14" s="673"/>
      <c r="EJ14" s="257"/>
      <c r="EK14" s="673"/>
      <c r="EL14" s="257"/>
      <c r="EM14" s="673"/>
      <c r="EN14" s="680"/>
      <c r="EO14" s="257"/>
      <c r="EP14" s="673"/>
      <c r="EQ14" s="257"/>
      <c r="ER14" s="673"/>
      <c r="ES14" s="257"/>
      <c r="ET14" s="673"/>
      <c r="EU14" s="257"/>
      <c r="EV14" s="673"/>
      <c r="EW14" s="257"/>
      <c r="EX14" s="673"/>
      <c r="EY14" s="257"/>
      <c r="EZ14" s="673"/>
      <c r="FA14" s="257"/>
      <c r="FB14" s="673"/>
      <c r="FC14" s="257"/>
      <c r="FD14" s="673"/>
      <c r="FE14" s="680"/>
      <c r="FF14" s="257"/>
      <c r="FG14" s="673"/>
      <c r="FH14" s="257"/>
      <c r="FI14" s="673"/>
      <c r="FJ14" s="257"/>
      <c r="FK14" s="673"/>
      <c r="FL14" s="257"/>
      <c r="FM14" s="673"/>
      <c r="FN14" s="257"/>
      <c r="FO14" s="673"/>
      <c r="FP14" s="257"/>
      <c r="FQ14" s="673"/>
      <c r="FR14" s="259"/>
      <c r="FS14" s="257"/>
      <c r="FT14" s="673"/>
      <c r="FU14" s="257"/>
      <c r="FV14" s="673"/>
      <c r="FW14" s="257"/>
      <c r="FX14" s="673"/>
      <c r="FY14" s="257"/>
      <c r="FZ14" s="673"/>
      <c r="GA14" s="257"/>
      <c r="GB14" s="673"/>
      <c r="GC14" s="257"/>
      <c r="GD14" s="673"/>
      <c r="GE14" s="259"/>
      <c r="GF14" s="321"/>
      <c r="GG14" s="676"/>
      <c r="GH14" s="321"/>
      <c r="GI14" s="676"/>
      <c r="GJ14" s="321"/>
      <c r="GK14" s="676"/>
      <c r="GL14" s="321"/>
      <c r="GM14" s="676"/>
      <c r="GN14" s="321"/>
      <c r="GO14" s="676"/>
      <c r="GP14" s="321"/>
      <c r="GQ14" s="676"/>
      <c r="GR14" s="259"/>
      <c r="GS14" s="257"/>
      <c r="GT14" s="673"/>
      <c r="GU14" s="257"/>
      <c r="GV14" s="673"/>
      <c r="GW14" s="257"/>
      <c r="GX14" s="673"/>
      <c r="GY14" s="257"/>
      <c r="GZ14" s="673"/>
      <c r="HA14" s="257"/>
      <c r="HB14" s="673"/>
      <c r="HC14" s="257"/>
      <c r="HD14" s="673"/>
      <c r="HE14" s="696"/>
      <c r="HF14" s="260"/>
      <c r="HG14" s="708"/>
      <c r="HH14" s="257"/>
      <c r="HI14" s="688"/>
      <c r="HJ14" s="687"/>
      <c r="HL14" s="682"/>
      <c r="HP14" s="697"/>
    </row>
    <row r="15" spans="1:224" x14ac:dyDescent="0.15">
      <c r="A15" s="711"/>
      <c r="B15" s="697"/>
      <c r="C15" s="257"/>
      <c r="D15" s="673"/>
      <c r="E15" s="680"/>
      <c r="F15" s="257"/>
      <c r="G15" s="673"/>
      <c r="H15" s="257"/>
      <c r="I15" s="673"/>
      <c r="J15" s="708"/>
      <c r="K15" s="257"/>
      <c r="L15" s="673"/>
      <c r="M15" s="257"/>
      <c r="N15" s="673"/>
      <c r="O15" s="257"/>
      <c r="P15" s="673"/>
      <c r="Q15" s="680"/>
      <c r="R15" s="257"/>
      <c r="S15" s="673"/>
      <c r="T15" s="257"/>
      <c r="U15" s="673"/>
      <c r="V15" s="257"/>
      <c r="W15" s="673"/>
      <c r="X15" s="257"/>
      <c r="Y15" s="673"/>
      <c r="Z15" s="257"/>
      <c r="AA15" s="673"/>
      <c r="AB15" s="257"/>
      <c r="AC15" s="673"/>
      <c r="AD15" s="257"/>
      <c r="AE15" s="673"/>
      <c r="AF15" s="257"/>
      <c r="AG15" s="673"/>
      <c r="AH15" s="257"/>
      <c r="AI15" s="673"/>
      <c r="AJ15" s="257"/>
      <c r="AK15" s="673"/>
      <c r="AL15" s="257"/>
      <c r="AM15" s="673"/>
      <c r="AN15" s="257"/>
      <c r="AO15" s="673"/>
      <c r="AP15" s="257"/>
      <c r="AQ15" s="673"/>
      <c r="AR15" s="257"/>
      <c r="AS15" s="673"/>
      <c r="AT15" s="260"/>
      <c r="AU15" s="708"/>
      <c r="AV15" s="257"/>
      <c r="AW15" s="701"/>
      <c r="AX15" s="702"/>
      <c r="AY15" s="703"/>
      <c r="AZ15" s="680"/>
      <c r="BA15" s="257"/>
      <c r="BB15" s="673"/>
      <c r="BC15" s="257"/>
      <c r="BD15" s="673"/>
      <c r="BE15" s="680"/>
      <c r="BF15" s="257"/>
      <c r="BG15" s="673"/>
      <c r="BH15" s="257"/>
      <c r="BI15" s="673"/>
      <c r="BJ15" s="257"/>
      <c r="BK15" s="673"/>
      <c r="BL15" s="257"/>
      <c r="BM15" s="673"/>
      <c r="BN15" s="680"/>
      <c r="BO15" s="257"/>
      <c r="BP15" s="673"/>
      <c r="BQ15" s="257"/>
      <c r="BR15" s="673"/>
      <c r="BS15" s="257"/>
      <c r="BT15" s="673"/>
      <c r="BU15" s="257"/>
      <c r="BV15" s="673"/>
      <c r="BW15" s="257"/>
      <c r="BX15" s="673"/>
      <c r="BY15" s="680"/>
      <c r="BZ15" s="257"/>
      <c r="CA15" s="673"/>
      <c r="CB15" s="257"/>
      <c r="CC15" s="673"/>
      <c r="CD15" s="257"/>
      <c r="CE15" s="673"/>
      <c r="CF15" s="257"/>
      <c r="CG15" s="673"/>
      <c r="CH15" s="257"/>
      <c r="CI15" s="673"/>
      <c r="CJ15" s="257"/>
      <c r="CK15" s="673"/>
      <c r="CL15" s="259"/>
      <c r="CM15" s="257"/>
      <c r="CN15" s="676"/>
      <c r="CO15" s="321"/>
      <c r="CP15" s="676"/>
      <c r="CQ15" s="321"/>
      <c r="CR15" s="676"/>
      <c r="CS15" s="321"/>
      <c r="CT15" s="676"/>
      <c r="CU15" s="321"/>
      <c r="CV15" s="676"/>
      <c r="CW15" s="321"/>
      <c r="CX15" s="676"/>
      <c r="CY15" s="259"/>
      <c r="CZ15" s="257"/>
      <c r="DA15" s="673"/>
      <c r="DB15" s="257"/>
      <c r="DC15" s="673"/>
      <c r="DD15" s="257"/>
      <c r="DE15" s="673"/>
      <c r="DF15" s="257"/>
      <c r="DG15" s="673"/>
      <c r="DH15" s="257"/>
      <c r="DI15" s="673"/>
      <c r="DJ15" s="257"/>
      <c r="DK15" s="673"/>
      <c r="DL15" s="257"/>
      <c r="DM15" s="673"/>
      <c r="DN15" s="257"/>
      <c r="DO15" s="673"/>
      <c r="DP15" s="257"/>
      <c r="DQ15" s="673"/>
      <c r="DR15" s="257"/>
      <c r="DS15" s="673"/>
      <c r="DT15" s="259"/>
      <c r="DU15" s="708"/>
      <c r="DV15" s="257"/>
      <c r="DW15" s="701"/>
      <c r="DX15" s="702"/>
      <c r="DY15" s="703"/>
      <c r="DZ15" s="715"/>
      <c r="EA15" s="256"/>
      <c r="EB15" s="707"/>
      <c r="EC15" s="257"/>
      <c r="ED15" s="707"/>
      <c r="EE15" s="680"/>
      <c r="EF15" s="257"/>
      <c r="EG15" s="673"/>
      <c r="EH15" s="257"/>
      <c r="EI15" s="673"/>
      <c r="EJ15" s="257"/>
      <c r="EK15" s="673"/>
      <c r="EL15" s="257"/>
      <c r="EM15" s="673"/>
      <c r="EN15" s="680"/>
      <c r="EO15" s="257"/>
      <c r="EP15" s="673"/>
      <c r="EQ15" s="257"/>
      <c r="ER15" s="673"/>
      <c r="ES15" s="257"/>
      <c r="ET15" s="673"/>
      <c r="EU15" s="257"/>
      <c r="EV15" s="673"/>
      <c r="EW15" s="257"/>
      <c r="EX15" s="673"/>
      <c r="EY15" s="257"/>
      <c r="EZ15" s="673"/>
      <c r="FA15" s="257"/>
      <c r="FB15" s="673"/>
      <c r="FC15" s="257"/>
      <c r="FD15" s="673"/>
      <c r="FE15" s="680"/>
      <c r="FF15" s="257"/>
      <c r="FG15" s="673"/>
      <c r="FH15" s="257"/>
      <c r="FI15" s="673"/>
      <c r="FJ15" s="257"/>
      <c r="FK15" s="673"/>
      <c r="FL15" s="257"/>
      <c r="FM15" s="673"/>
      <c r="FN15" s="257"/>
      <c r="FO15" s="673"/>
      <c r="FP15" s="257"/>
      <c r="FQ15" s="673"/>
      <c r="FR15" s="259"/>
      <c r="FS15" s="257"/>
      <c r="FT15" s="673"/>
      <c r="FU15" s="257"/>
      <c r="FV15" s="673"/>
      <c r="FW15" s="257"/>
      <c r="FX15" s="673"/>
      <c r="FY15" s="257"/>
      <c r="FZ15" s="673"/>
      <c r="GA15" s="257"/>
      <c r="GB15" s="673"/>
      <c r="GC15" s="257"/>
      <c r="GD15" s="673"/>
      <c r="GE15" s="259"/>
      <c r="GF15" s="321"/>
      <c r="GG15" s="676"/>
      <c r="GH15" s="321"/>
      <c r="GI15" s="676"/>
      <c r="GJ15" s="321"/>
      <c r="GK15" s="676"/>
      <c r="GL15" s="321"/>
      <c r="GM15" s="676"/>
      <c r="GN15" s="321"/>
      <c r="GO15" s="676"/>
      <c r="GP15" s="321"/>
      <c r="GQ15" s="676"/>
      <c r="GR15" s="259"/>
      <c r="GS15" s="257"/>
      <c r="GT15" s="673"/>
      <c r="GU15" s="257"/>
      <c r="GV15" s="673"/>
      <c r="GW15" s="257"/>
      <c r="GX15" s="673"/>
      <c r="GY15" s="257"/>
      <c r="GZ15" s="673"/>
      <c r="HA15" s="257"/>
      <c r="HB15" s="673"/>
      <c r="HC15" s="257"/>
      <c r="HD15" s="673"/>
      <c r="HE15" s="696"/>
      <c r="HF15" s="260"/>
      <c r="HG15" s="708"/>
      <c r="HH15" s="257"/>
      <c r="HI15" s="688"/>
      <c r="HJ15" s="687"/>
      <c r="HL15" s="682"/>
      <c r="HP15" s="697"/>
    </row>
    <row r="16" spans="1:224" ht="13.5" customHeight="1" x14ac:dyDescent="0.15">
      <c r="A16" s="711"/>
      <c r="B16" s="697"/>
      <c r="C16" s="257"/>
      <c r="D16" s="674"/>
      <c r="E16" s="680"/>
      <c r="F16" s="257"/>
      <c r="G16" s="674"/>
      <c r="H16" s="257"/>
      <c r="I16" s="674"/>
      <c r="J16" s="708"/>
      <c r="K16" s="257"/>
      <c r="L16" s="674"/>
      <c r="M16" s="257"/>
      <c r="N16" s="674"/>
      <c r="O16" s="257"/>
      <c r="P16" s="674"/>
      <c r="Q16" s="680"/>
      <c r="R16" s="257"/>
      <c r="S16" s="674"/>
      <c r="T16" s="257"/>
      <c r="U16" s="674"/>
      <c r="V16" s="257"/>
      <c r="W16" s="674"/>
      <c r="X16" s="257"/>
      <c r="Y16" s="674"/>
      <c r="Z16" s="257"/>
      <c r="AA16" s="674"/>
      <c r="AB16" s="257"/>
      <c r="AC16" s="674"/>
      <c r="AD16" s="257"/>
      <c r="AE16" s="674"/>
      <c r="AF16" s="257"/>
      <c r="AG16" s="674"/>
      <c r="AH16" s="257"/>
      <c r="AI16" s="674"/>
      <c r="AJ16" s="257"/>
      <c r="AK16" s="674"/>
      <c r="AL16" s="257"/>
      <c r="AM16" s="674"/>
      <c r="AN16" s="257"/>
      <c r="AO16" s="674"/>
      <c r="AP16" s="257"/>
      <c r="AQ16" s="674"/>
      <c r="AR16" s="257"/>
      <c r="AS16" s="674"/>
      <c r="AT16" s="260"/>
      <c r="AU16" s="708"/>
      <c r="AV16" s="257"/>
      <c r="AW16" s="704"/>
      <c r="AX16" s="705"/>
      <c r="AY16" s="706"/>
      <c r="AZ16" s="680"/>
      <c r="BA16" s="257"/>
      <c r="BB16" s="674"/>
      <c r="BC16" s="257"/>
      <c r="BD16" s="674"/>
      <c r="BE16" s="680"/>
      <c r="BF16" s="257"/>
      <c r="BG16" s="674"/>
      <c r="BH16" s="257"/>
      <c r="BI16" s="674"/>
      <c r="BJ16" s="257"/>
      <c r="BK16" s="674"/>
      <c r="BL16" s="257"/>
      <c r="BM16" s="674"/>
      <c r="BN16" s="680"/>
      <c r="BO16" s="257"/>
      <c r="BP16" s="674"/>
      <c r="BQ16" s="257"/>
      <c r="BR16" s="674"/>
      <c r="BS16" s="257"/>
      <c r="BT16" s="674"/>
      <c r="BU16" s="257"/>
      <c r="BV16" s="674"/>
      <c r="BW16" s="257"/>
      <c r="BX16" s="674"/>
      <c r="BY16" s="680"/>
      <c r="BZ16" s="257"/>
      <c r="CA16" s="674"/>
      <c r="CB16" s="257"/>
      <c r="CC16" s="674"/>
      <c r="CD16" s="257"/>
      <c r="CE16" s="674"/>
      <c r="CF16" s="257"/>
      <c r="CG16" s="674"/>
      <c r="CH16" s="257"/>
      <c r="CI16" s="674"/>
      <c r="CJ16" s="257"/>
      <c r="CK16" s="674"/>
      <c r="CL16" s="259"/>
      <c r="CM16" s="257"/>
      <c r="CN16" s="677"/>
      <c r="CO16" s="321"/>
      <c r="CP16" s="677"/>
      <c r="CQ16" s="321"/>
      <c r="CR16" s="677"/>
      <c r="CS16" s="321"/>
      <c r="CT16" s="677"/>
      <c r="CU16" s="321"/>
      <c r="CV16" s="677"/>
      <c r="CW16" s="321"/>
      <c r="CX16" s="677"/>
      <c r="CY16" s="259"/>
      <c r="CZ16" s="257"/>
      <c r="DA16" s="674"/>
      <c r="DB16" s="257"/>
      <c r="DC16" s="674"/>
      <c r="DD16" s="257"/>
      <c r="DE16" s="674"/>
      <c r="DF16" s="257"/>
      <c r="DG16" s="674"/>
      <c r="DH16" s="257"/>
      <c r="DI16" s="674"/>
      <c r="DJ16" s="257"/>
      <c r="DK16" s="674"/>
      <c r="DL16" s="257"/>
      <c r="DM16" s="674"/>
      <c r="DN16" s="257"/>
      <c r="DO16" s="674"/>
      <c r="DP16" s="257"/>
      <c r="DQ16" s="674"/>
      <c r="DR16" s="257"/>
      <c r="DS16" s="674"/>
      <c r="DT16" s="259"/>
      <c r="DU16" s="708"/>
      <c r="DV16" s="257"/>
      <c r="DW16" s="704"/>
      <c r="DX16" s="705"/>
      <c r="DY16" s="706"/>
      <c r="DZ16" s="715"/>
      <c r="EA16" s="256"/>
      <c r="EB16" s="707"/>
      <c r="EC16" s="257"/>
      <c r="ED16" s="707"/>
      <c r="EE16" s="680"/>
      <c r="EF16" s="257"/>
      <c r="EG16" s="674"/>
      <c r="EH16" s="257"/>
      <c r="EI16" s="674"/>
      <c r="EJ16" s="257"/>
      <c r="EK16" s="674"/>
      <c r="EL16" s="257"/>
      <c r="EM16" s="674"/>
      <c r="EN16" s="680"/>
      <c r="EO16" s="257"/>
      <c r="EP16" s="674"/>
      <c r="EQ16" s="257"/>
      <c r="ER16" s="674"/>
      <c r="ES16" s="257"/>
      <c r="ET16" s="674"/>
      <c r="EU16" s="257"/>
      <c r="EV16" s="674"/>
      <c r="EW16" s="257"/>
      <c r="EX16" s="674"/>
      <c r="EY16" s="257"/>
      <c r="EZ16" s="674"/>
      <c r="FA16" s="257"/>
      <c r="FB16" s="674"/>
      <c r="FC16" s="257"/>
      <c r="FD16" s="674"/>
      <c r="FE16" s="680"/>
      <c r="FF16" s="257"/>
      <c r="FG16" s="674"/>
      <c r="FH16" s="257"/>
      <c r="FI16" s="674"/>
      <c r="FJ16" s="257"/>
      <c r="FK16" s="674"/>
      <c r="FL16" s="257"/>
      <c r="FM16" s="674"/>
      <c r="FN16" s="257"/>
      <c r="FO16" s="674"/>
      <c r="FP16" s="257"/>
      <c r="FQ16" s="674"/>
      <c r="FR16" s="259"/>
      <c r="FS16" s="257"/>
      <c r="FT16" s="674"/>
      <c r="FU16" s="257"/>
      <c r="FV16" s="674"/>
      <c r="FW16" s="257"/>
      <c r="FX16" s="674"/>
      <c r="FY16" s="257"/>
      <c r="FZ16" s="674"/>
      <c r="GA16" s="257"/>
      <c r="GB16" s="674"/>
      <c r="GC16" s="257"/>
      <c r="GD16" s="674"/>
      <c r="GE16" s="259"/>
      <c r="GF16" s="321"/>
      <c r="GG16" s="677"/>
      <c r="GH16" s="321"/>
      <c r="GI16" s="677"/>
      <c r="GJ16" s="321"/>
      <c r="GK16" s="677"/>
      <c r="GL16" s="321"/>
      <c r="GM16" s="677"/>
      <c r="GN16" s="321"/>
      <c r="GO16" s="677"/>
      <c r="GP16" s="321"/>
      <c r="GQ16" s="677"/>
      <c r="GR16" s="259"/>
      <c r="GS16" s="257"/>
      <c r="GT16" s="674"/>
      <c r="GU16" s="257"/>
      <c r="GV16" s="674"/>
      <c r="GW16" s="257"/>
      <c r="GX16" s="674"/>
      <c r="GY16" s="257"/>
      <c r="GZ16" s="674"/>
      <c r="HA16" s="257"/>
      <c r="HB16" s="674"/>
      <c r="HC16" s="257"/>
      <c r="HD16" s="674"/>
      <c r="HE16" s="696"/>
      <c r="HF16" s="260"/>
      <c r="HG16" s="708"/>
      <c r="HH16" s="257"/>
      <c r="HI16" s="688"/>
      <c r="HJ16" s="687"/>
      <c r="HL16" s="682"/>
      <c r="HN16" s="689" t="s">
        <v>95</v>
      </c>
      <c r="HP16" s="697"/>
    </row>
    <row r="17" spans="1:224" x14ac:dyDescent="0.15">
      <c r="A17" s="711"/>
      <c r="B17" s="697"/>
      <c r="C17" s="257"/>
      <c r="D17" s="261"/>
      <c r="E17" s="261"/>
      <c r="F17" s="257"/>
      <c r="G17" s="261"/>
      <c r="H17" s="257"/>
      <c r="I17" s="261"/>
      <c r="J17" s="261"/>
      <c r="K17" s="257"/>
      <c r="L17" s="261"/>
      <c r="M17" s="257"/>
      <c r="N17" s="261"/>
      <c r="O17" s="257"/>
      <c r="P17" s="261"/>
      <c r="Q17" s="261"/>
      <c r="R17" s="257"/>
      <c r="S17" s="261"/>
      <c r="T17" s="257"/>
      <c r="U17" s="261"/>
      <c r="V17" s="257"/>
      <c r="W17" s="261"/>
      <c r="X17" s="257"/>
      <c r="Y17" s="261"/>
      <c r="Z17" s="257"/>
      <c r="AA17" s="261"/>
      <c r="AB17" s="257"/>
      <c r="AC17" s="261"/>
      <c r="AD17" s="257"/>
      <c r="AE17" s="261"/>
      <c r="AF17" s="257"/>
      <c r="AG17" s="261"/>
      <c r="AH17" s="257"/>
      <c r="AI17" s="261"/>
      <c r="AJ17" s="257"/>
      <c r="AK17" s="261"/>
      <c r="AL17" s="257"/>
      <c r="AM17" s="261"/>
      <c r="AN17" s="257"/>
      <c r="AO17" s="261"/>
      <c r="AP17" s="257"/>
      <c r="AQ17" s="261"/>
      <c r="AR17" s="257"/>
      <c r="AS17" s="261"/>
      <c r="AT17" s="261"/>
      <c r="AU17" s="261"/>
      <c r="AV17" s="257"/>
      <c r="AW17" s="257"/>
      <c r="AX17" s="257"/>
      <c r="AY17" s="257"/>
      <c r="AZ17" s="261"/>
      <c r="BA17" s="257"/>
      <c r="BB17" s="261"/>
      <c r="BC17" s="257"/>
      <c r="BD17" s="261"/>
      <c r="BE17" s="261"/>
      <c r="BF17" s="257"/>
      <c r="BG17" s="261"/>
      <c r="BH17" s="257"/>
      <c r="BI17" s="261"/>
      <c r="BJ17" s="257"/>
      <c r="BK17" s="261"/>
      <c r="BL17" s="257"/>
      <c r="BM17" s="261"/>
      <c r="BN17" s="319"/>
      <c r="BO17" s="257"/>
      <c r="BP17" s="261"/>
      <c r="BQ17" s="257"/>
      <c r="BR17" s="261"/>
      <c r="BS17" s="257"/>
      <c r="BT17" s="261"/>
      <c r="BU17" s="257"/>
      <c r="BV17" s="261"/>
      <c r="BW17" s="257"/>
      <c r="BX17" s="261"/>
      <c r="BY17" s="261"/>
      <c r="BZ17" s="257"/>
      <c r="CA17" s="261"/>
      <c r="CB17" s="257"/>
      <c r="CC17" s="261"/>
      <c r="CD17" s="257"/>
      <c r="CE17" s="261"/>
      <c r="CF17" s="257"/>
      <c r="CG17" s="261"/>
      <c r="CH17" s="257"/>
      <c r="CI17" s="261"/>
      <c r="CJ17" s="257"/>
      <c r="CK17" s="261"/>
      <c r="CL17" s="261"/>
      <c r="CM17" s="257"/>
      <c r="CN17" s="261"/>
      <c r="CO17" s="257"/>
      <c r="CP17" s="261"/>
      <c r="CQ17" s="257"/>
      <c r="CR17" s="261"/>
      <c r="CS17" s="257"/>
      <c r="CT17" s="261"/>
      <c r="CU17" s="257"/>
      <c r="CV17" s="261"/>
      <c r="CW17" s="257"/>
      <c r="CX17" s="261"/>
      <c r="CY17" s="261"/>
      <c r="CZ17" s="257"/>
      <c r="DA17" s="261"/>
      <c r="DB17" s="257"/>
      <c r="DC17" s="261"/>
      <c r="DD17" s="257"/>
      <c r="DE17" s="261"/>
      <c r="DF17" s="257"/>
      <c r="DG17" s="261"/>
      <c r="DH17" s="257"/>
      <c r="DI17" s="261"/>
      <c r="DJ17" s="257"/>
      <c r="DK17" s="261"/>
      <c r="DL17" s="257"/>
      <c r="DM17" s="261"/>
      <c r="DN17" s="257"/>
      <c r="DO17" s="261"/>
      <c r="DP17" s="257"/>
      <c r="DQ17" s="261"/>
      <c r="DR17" s="257"/>
      <c r="DS17" s="261"/>
      <c r="DT17" s="261"/>
      <c r="DU17" s="261"/>
      <c r="DV17" s="257"/>
      <c r="DW17" s="261"/>
      <c r="DX17" s="261"/>
      <c r="DY17" s="261"/>
      <c r="DZ17" s="715"/>
      <c r="EA17" s="256"/>
      <c r="EB17" s="261"/>
      <c r="EC17" s="257"/>
      <c r="ED17" s="257"/>
      <c r="EE17" s="261"/>
      <c r="EF17" s="257"/>
      <c r="EG17" s="261"/>
      <c r="EH17" s="257"/>
      <c r="EI17" s="261"/>
      <c r="EJ17" s="257"/>
      <c r="EK17" s="261"/>
      <c r="EL17" s="257"/>
      <c r="EM17" s="261"/>
      <c r="EN17" s="261"/>
      <c r="EO17" s="257"/>
      <c r="EP17" s="261"/>
      <c r="EQ17" s="257"/>
      <c r="ER17" s="261"/>
      <c r="ES17" s="257"/>
      <c r="ET17" s="261"/>
      <c r="EU17" s="257"/>
      <c r="EV17" s="261"/>
      <c r="EW17" s="257"/>
      <c r="EX17" s="261"/>
      <c r="EY17" s="257"/>
      <c r="EZ17" s="261"/>
      <c r="FA17" s="257"/>
      <c r="FB17" s="261"/>
      <c r="FC17" s="257"/>
      <c r="FD17" s="261"/>
      <c r="FE17" s="261"/>
      <c r="FF17" s="257"/>
      <c r="FG17" s="261"/>
      <c r="FH17" s="257"/>
      <c r="FI17" s="261"/>
      <c r="FJ17" s="257"/>
      <c r="FK17" s="261"/>
      <c r="FL17" s="257"/>
      <c r="FM17" s="261"/>
      <c r="FN17" s="257"/>
      <c r="FO17" s="261"/>
      <c r="FP17" s="257"/>
      <c r="FQ17" s="261"/>
      <c r="FR17" s="261"/>
      <c r="FS17" s="257"/>
      <c r="FT17" s="261"/>
      <c r="FU17" s="257"/>
      <c r="FV17" s="261"/>
      <c r="FW17" s="257"/>
      <c r="FX17" s="261"/>
      <c r="FY17" s="257"/>
      <c r="FZ17" s="261"/>
      <c r="GA17" s="257"/>
      <c r="GB17" s="261"/>
      <c r="GC17" s="257"/>
      <c r="GD17" s="261"/>
      <c r="GE17" s="261"/>
      <c r="GF17" s="257"/>
      <c r="GG17" s="261"/>
      <c r="GH17" s="257"/>
      <c r="GI17" s="261"/>
      <c r="GJ17" s="257"/>
      <c r="GK17" s="261"/>
      <c r="GL17" s="257"/>
      <c r="GM17" s="261"/>
      <c r="GN17" s="257"/>
      <c r="GO17" s="261"/>
      <c r="GP17" s="257"/>
      <c r="GQ17" s="261"/>
      <c r="GR17" s="261"/>
      <c r="GS17" s="257"/>
      <c r="GT17" s="261"/>
      <c r="GU17" s="257"/>
      <c r="GV17" s="261"/>
      <c r="GW17" s="257"/>
      <c r="GX17" s="261"/>
      <c r="GY17" s="257"/>
      <c r="GZ17" s="261"/>
      <c r="HA17" s="257"/>
      <c r="HB17" s="261"/>
      <c r="HC17" s="257"/>
      <c r="HD17" s="261"/>
      <c r="HE17" s="261"/>
      <c r="HF17" s="261"/>
      <c r="HG17" s="261"/>
      <c r="HH17" s="257"/>
      <c r="HI17" s="688"/>
      <c r="HJ17" s="687"/>
      <c r="HL17" s="682"/>
      <c r="HN17" s="689"/>
      <c r="HP17" s="697"/>
    </row>
    <row r="18" spans="1:224" ht="13.5" customHeight="1" x14ac:dyDescent="0.15">
      <c r="A18" s="711"/>
      <c r="B18" s="697"/>
      <c r="C18" s="257"/>
      <c r="D18" s="669">
        <f>タイムスケジュール!L39</f>
        <v>0</v>
      </c>
      <c r="E18" s="185"/>
      <c r="F18" s="257"/>
      <c r="G18" s="669">
        <f>タイムスケジュール!S36</f>
        <v>0</v>
      </c>
      <c r="H18" s="257"/>
      <c r="I18" s="669">
        <f>タイムスケジュール!S33</f>
        <v>0</v>
      </c>
      <c r="J18" s="262"/>
      <c r="K18" s="257"/>
      <c r="L18" s="669">
        <f>タイムスケジュール!S32</f>
        <v>0</v>
      </c>
      <c r="M18" s="257"/>
      <c r="N18" s="669">
        <f>タイムスケジュール!S31</f>
        <v>0</v>
      </c>
      <c r="O18" s="257"/>
      <c r="P18" s="669">
        <f>タイムスケジュール!S29</f>
        <v>0</v>
      </c>
      <c r="Q18" s="185"/>
      <c r="R18" s="257"/>
      <c r="S18" s="669">
        <f>タイムスケジュール!S25</f>
        <v>0</v>
      </c>
      <c r="T18" s="257"/>
      <c r="U18" s="669">
        <f>タイムスケジュール!S8</f>
        <v>0</v>
      </c>
      <c r="V18" s="257"/>
      <c r="W18" s="669">
        <f>タイムスケジュール!S7</f>
        <v>0</v>
      </c>
      <c r="X18" s="257"/>
      <c r="Y18" s="669">
        <f>タイムスケジュール!S6</f>
        <v>0</v>
      </c>
      <c r="Z18" s="257"/>
      <c r="AA18" s="669">
        <f>タイムスケジュール!S5</f>
        <v>0</v>
      </c>
      <c r="AB18" s="257"/>
      <c r="AC18" s="669">
        <f>タイムスケジュール!L16</f>
        <v>0</v>
      </c>
      <c r="AD18" s="257"/>
      <c r="AE18" s="669">
        <f>タイムスケジュール!L15</f>
        <v>0</v>
      </c>
      <c r="AF18" s="257"/>
      <c r="AG18" s="669">
        <f>タイムスケジュール!L12</f>
        <v>0</v>
      </c>
      <c r="AH18" s="257"/>
      <c r="AI18" s="669">
        <f>タイムスケジュール!L11</f>
        <v>0</v>
      </c>
      <c r="AJ18" s="257"/>
      <c r="AK18" s="669">
        <f>タイムスケジュール!E25</f>
        <v>0</v>
      </c>
      <c r="AL18" s="257"/>
      <c r="AM18" s="669">
        <f>タイムスケジュール!E23</f>
        <v>0</v>
      </c>
      <c r="AN18" s="257"/>
      <c r="AO18" s="669">
        <f>タイムスケジュール!E22</f>
        <v>0</v>
      </c>
      <c r="AP18" s="257"/>
      <c r="AQ18" s="669">
        <f>タイムスケジュール!E19</f>
        <v>0</v>
      </c>
      <c r="AR18" s="257"/>
      <c r="AS18" s="669">
        <f>タイムスケジュール!E18</f>
        <v>0</v>
      </c>
      <c r="AT18" s="262"/>
      <c r="AU18" s="262"/>
      <c r="AV18" s="257"/>
      <c r="AW18" s="669">
        <f>タイムスケジュール!E42</f>
        <v>0</v>
      </c>
      <c r="AX18" s="669">
        <f>タイムスケジュール!E41</f>
        <v>0</v>
      </c>
      <c r="AY18" s="669">
        <f>タイムスケジュール!E40</f>
        <v>0</v>
      </c>
      <c r="AZ18" s="185"/>
      <c r="BA18" s="257"/>
      <c r="BB18" s="669">
        <f>タイムスケジュール!S38</f>
        <v>0</v>
      </c>
      <c r="BC18" s="257"/>
      <c r="BD18" s="669">
        <f>タイムスケジュール!L38</f>
        <v>0</v>
      </c>
      <c r="BE18" s="185"/>
      <c r="BF18" s="257"/>
      <c r="BG18" s="669">
        <f>タイムスケジュール!S35</f>
        <v>0</v>
      </c>
      <c r="BH18" s="257"/>
      <c r="BI18" s="669">
        <f>タイムスケジュール!L35</f>
        <v>0</v>
      </c>
      <c r="BJ18" s="257"/>
      <c r="BK18" s="669">
        <f>タイムスケジュール!E35</f>
        <v>0</v>
      </c>
      <c r="BL18" s="257"/>
      <c r="BM18" s="669">
        <f>タイムスケジュール!S34</f>
        <v>0</v>
      </c>
      <c r="BN18" s="185"/>
      <c r="BO18" s="257"/>
      <c r="BP18" s="669">
        <f>タイムスケジュール!S30</f>
        <v>0</v>
      </c>
      <c r="BQ18" s="257"/>
      <c r="BR18" s="669">
        <f>タイムスケジュール!L30</f>
        <v>0</v>
      </c>
      <c r="BS18" s="257"/>
      <c r="BT18" s="669">
        <f>タイムスケジュール!L34</f>
        <v>0</v>
      </c>
      <c r="BU18" s="257"/>
      <c r="BV18" s="669">
        <f>タイムスケジュール!E34</f>
        <v>0</v>
      </c>
      <c r="BW18" s="257"/>
      <c r="BX18" s="669">
        <f>タイムスケジュール!E30</f>
        <v>0</v>
      </c>
      <c r="BY18" s="185"/>
      <c r="BZ18" s="257"/>
      <c r="CA18" s="669">
        <f>タイムスケジュール!S21</f>
        <v>0</v>
      </c>
      <c r="CB18" s="257"/>
      <c r="CC18" s="669">
        <f>タイムスケジュール!S20</f>
        <v>0</v>
      </c>
      <c r="CD18" s="257"/>
      <c r="CE18" s="669">
        <f>タイムスケジュール!S10</f>
        <v>0</v>
      </c>
      <c r="CF18" s="257"/>
      <c r="CG18" s="669">
        <f>タイムスケジュール!S9</f>
        <v>0</v>
      </c>
      <c r="CH18" s="257"/>
      <c r="CI18" s="669">
        <f>タイムスケジュール!E14</f>
        <v>0</v>
      </c>
      <c r="CJ18" s="257"/>
      <c r="CK18" s="669">
        <f>タイムスケジュール!E13</f>
        <v>0</v>
      </c>
      <c r="CL18" s="185"/>
      <c r="CM18" s="257"/>
      <c r="CN18" s="669">
        <f>タイムスケジュール!S14</f>
        <v>0</v>
      </c>
      <c r="CO18" s="257"/>
      <c r="CP18" s="669">
        <f>タイムスケジュール!S13</f>
        <v>0</v>
      </c>
      <c r="CQ18" s="257"/>
      <c r="CR18" s="669">
        <f>タイムスケジュール!L21</f>
        <v>0</v>
      </c>
      <c r="CS18" s="257"/>
      <c r="CT18" s="669">
        <f>タイムスケジュール!L20</f>
        <v>0</v>
      </c>
      <c r="CU18" s="257"/>
      <c r="CV18" s="669">
        <f>タイムスケジュール!L10</f>
        <v>0</v>
      </c>
      <c r="CW18" s="257"/>
      <c r="CX18" s="669">
        <f>タイムスケジュール!L9</f>
        <v>0</v>
      </c>
      <c r="CY18" s="185"/>
      <c r="CZ18" s="257"/>
      <c r="DA18" s="669">
        <f>タイムスケジュール!S17</f>
        <v>0</v>
      </c>
      <c r="DB18" s="257"/>
      <c r="DC18" s="669">
        <f>タイムスケジュール!L24</f>
        <v>0</v>
      </c>
      <c r="DD18" s="257"/>
      <c r="DE18" s="669">
        <f>タイムスケジュール!L17</f>
        <v>0</v>
      </c>
      <c r="DF18" s="257"/>
      <c r="DG18" s="669">
        <f>タイムスケジュール!L14</f>
        <v>0</v>
      </c>
      <c r="DH18" s="257"/>
      <c r="DI18" s="669">
        <f>タイムスケジュール!L13</f>
        <v>0</v>
      </c>
      <c r="DJ18" s="257"/>
      <c r="DK18" s="669">
        <f>タイムスケジュール!E24</f>
        <v>0</v>
      </c>
      <c r="DL18" s="257"/>
      <c r="DM18" s="669">
        <f>タイムスケジュール!E21</f>
        <v>0</v>
      </c>
      <c r="DN18" s="257"/>
      <c r="DO18" s="669">
        <f>タイムスケジュール!E20</f>
        <v>0</v>
      </c>
      <c r="DP18" s="257"/>
      <c r="DQ18" s="669">
        <f>タイムスケジュール!E10</f>
        <v>0</v>
      </c>
      <c r="DR18" s="257"/>
      <c r="DS18" s="669">
        <f>タイムスケジュール!E9</f>
        <v>0</v>
      </c>
      <c r="DT18" s="185"/>
      <c r="DU18" s="262"/>
      <c r="DV18" s="257"/>
      <c r="DW18" s="669">
        <f>タイムスケジュール!L42</f>
        <v>0</v>
      </c>
      <c r="DX18" s="669">
        <f>タイムスケジュール!L41</f>
        <v>0</v>
      </c>
      <c r="DY18" s="669">
        <f>タイムスケジュール!L40</f>
        <v>0</v>
      </c>
      <c r="DZ18" s="715"/>
      <c r="EA18" s="256"/>
      <c r="EB18" s="669">
        <f>タイムスケジュール!S39</f>
        <v>0</v>
      </c>
      <c r="EC18" s="257"/>
      <c r="ED18" s="669">
        <f>タイムスケジュール!E39</f>
        <v>0</v>
      </c>
      <c r="EE18" s="185"/>
      <c r="EF18" s="257"/>
      <c r="EG18" s="669">
        <f>タイムスケジュール!S37</f>
        <v>0</v>
      </c>
      <c r="EH18" s="257"/>
      <c r="EI18" s="669">
        <f>タイムスケジュール!E37</f>
        <v>0</v>
      </c>
      <c r="EJ18" s="257"/>
      <c r="EK18" s="669">
        <f>タイムスケジュール!L36</f>
        <v>0</v>
      </c>
      <c r="EL18" s="257"/>
      <c r="EM18" s="669">
        <f>タイムスケジュール!E36</f>
        <v>0</v>
      </c>
      <c r="EN18" s="185"/>
      <c r="EO18" s="257"/>
      <c r="EP18" s="669">
        <f>タイムスケジュール!L33</f>
        <v>0</v>
      </c>
      <c r="EQ18" s="257"/>
      <c r="ER18" s="669">
        <f>タイムスケジュール!L32</f>
        <v>0</v>
      </c>
      <c r="ES18" s="257"/>
      <c r="ET18" s="669">
        <f>タイムスケジュール!L31</f>
        <v>0</v>
      </c>
      <c r="EU18" s="257"/>
      <c r="EV18" s="669">
        <f>タイムスケジュール!L29</f>
        <v>0</v>
      </c>
      <c r="EW18" s="257"/>
      <c r="EX18" s="669">
        <f>タイムスケジュール!E33</f>
        <v>0</v>
      </c>
      <c r="EY18" s="257"/>
      <c r="EZ18" s="669">
        <f>タイムスケジュール!E32</f>
        <v>0</v>
      </c>
      <c r="FA18" s="257"/>
      <c r="FB18" s="669">
        <f>タイムスケジュール!E31</f>
        <v>0</v>
      </c>
      <c r="FC18" s="257"/>
      <c r="FD18" s="669">
        <f>タイムスケジュール!E29</f>
        <v>0</v>
      </c>
      <c r="FE18" s="185"/>
      <c r="FF18" s="257"/>
      <c r="FG18" s="669">
        <f>タイムスケジュール!S23</f>
        <v>0</v>
      </c>
      <c r="FH18" s="257"/>
      <c r="FI18" s="669">
        <f>タイムスケジュール!S22</f>
        <v>0</v>
      </c>
      <c r="FJ18" s="257"/>
      <c r="FK18" s="669">
        <f>タイムスケジュール!L8</f>
        <v>0</v>
      </c>
      <c r="FL18" s="257"/>
      <c r="FM18" s="669">
        <f>タイムスケジュール!L7</f>
        <v>0</v>
      </c>
      <c r="FN18" s="257"/>
      <c r="FO18" s="669">
        <f>タイムスケジュール!E16</f>
        <v>0</v>
      </c>
      <c r="FP18" s="257"/>
      <c r="FQ18" s="669">
        <f>タイムスケジュール!E15</f>
        <v>0</v>
      </c>
      <c r="FR18" s="185"/>
      <c r="FS18" s="257"/>
      <c r="FT18" s="669">
        <f>タイムスケジュール!S16</f>
        <v>0</v>
      </c>
      <c r="FU18" s="257"/>
      <c r="FV18" s="669">
        <f>タイムスケジュール!S15</f>
        <v>0</v>
      </c>
      <c r="FW18" s="257"/>
      <c r="FX18" s="669">
        <f>タイムスケジュール!L23</f>
        <v>0</v>
      </c>
      <c r="FY18" s="257"/>
      <c r="FZ18" s="669">
        <f>タイムスケジュール!L22</f>
        <v>0</v>
      </c>
      <c r="GA18" s="257"/>
      <c r="GB18" s="669">
        <f>タイムスケジュール!E8</f>
        <v>0</v>
      </c>
      <c r="GC18" s="257"/>
      <c r="GD18" s="669">
        <f>タイムスケジュール!E7</f>
        <v>0</v>
      </c>
      <c r="GE18" s="185"/>
      <c r="GF18" s="257"/>
      <c r="GG18" s="669">
        <f>タイムスケジュール!S19</f>
        <v>0</v>
      </c>
      <c r="GH18" s="257"/>
      <c r="GI18" s="669">
        <f>タイムスケジュール!S18</f>
        <v>0</v>
      </c>
      <c r="GJ18" s="257"/>
      <c r="GK18" s="669">
        <f>タイムスケジュール!L6</f>
        <v>0</v>
      </c>
      <c r="GL18" s="257"/>
      <c r="GM18" s="669">
        <f>タイムスケジュール!L5</f>
        <v>0</v>
      </c>
      <c r="GN18" s="257"/>
      <c r="GO18" s="669">
        <f>タイムスケジュール!E12</f>
        <v>0</v>
      </c>
      <c r="GP18" s="257"/>
      <c r="GQ18" s="669">
        <f>タイムスケジュール!E11</f>
        <v>0</v>
      </c>
      <c r="GR18" s="185"/>
      <c r="GS18" s="257"/>
      <c r="GT18" s="669">
        <f>タイムスケジュール!S12</f>
        <v>0</v>
      </c>
      <c r="GU18" s="257"/>
      <c r="GV18" s="669">
        <f>タイムスケジュール!S11</f>
        <v>0</v>
      </c>
      <c r="GW18" s="257"/>
      <c r="GX18" s="669">
        <f>タイムスケジュール!L19</f>
        <v>0</v>
      </c>
      <c r="GY18" s="257"/>
      <c r="GZ18" s="669">
        <f>タイムスケジュール!L18</f>
        <v>0</v>
      </c>
      <c r="HA18" s="257"/>
      <c r="HB18" s="669">
        <f>タイムスケジュール!E6</f>
        <v>0</v>
      </c>
      <c r="HC18" s="257"/>
      <c r="HD18" s="669">
        <f>タイムスケジュール!E5</f>
        <v>0</v>
      </c>
      <c r="HE18" s="691" t="s">
        <v>96</v>
      </c>
      <c r="HF18" s="262"/>
      <c r="HG18" s="262"/>
      <c r="HH18" s="257"/>
      <c r="HI18" s="688"/>
      <c r="HJ18" s="687"/>
      <c r="HL18" s="682"/>
      <c r="HN18" s="689"/>
      <c r="HP18" s="697"/>
    </row>
    <row r="19" spans="1:224" x14ac:dyDescent="0.15">
      <c r="A19" s="711"/>
      <c r="B19" s="697"/>
      <c r="C19" s="257"/>
      <c r="D19" s="670"/>
      <c r="E19" s="185"/>
      <c r="F19" s="257"/>
      <c r="G19" s="670"/>
      <c r="H19" s="257"/>
      <c r="I19" s="670"/>
      <c r="J19" s="262"/>
      <c r="K19" s="257"/>
      <c r="L19" s="670"/>
      <c r="M19" s="257"/>
      <c r="N19" s="670"/>
      <c r="O19" s="257"/>
      <c r="P19" s="670"/>
      <c r="Q19" s="185"/>
      <c r="R19" s="257"/>
      <c r="S19" s="670"/>
      <c r="T19" s="257"/>
      <c r="U19" s="670"/>
      <c r="V19" s="257"/>
      <c r="W19" s="670"/>
      <c r="X19" s="257"/>
      <c r="Y19" s="670"/>
      <c r="Z19" s="257"/>
      <c r="AA19" s="670"/>
      <c r="AB19" s="257"/>
      <c r="AC19" s="670"/>
      <c r="AD19" s="257"/>
      <c r="AE19" s="670"/>
      <c r="AF19" s="257"/>
      <c r="AG19" s="670"/>
      <c r="AH19" s="257"/>
      <c r="AI19" s="670"/>
      <c r="AJ19" s="257"/>
      <c r="AK19" s="670"/>
      <c r="AL19" s="257"/>
      <c r="AM19" s="670"/>
      <c r="AN19" s="257"/>
      <c r="AO19" s="670"/>
      <c r="AP19" s="257"/>
      <c r="AQ19" s="670"/>
      <c r="AR19" s="257"/>
      <c r="AS19" s="670"/>
      <c r="AT19" s="262"/>
      <c r="AU19" s="262"/>
      <c r="AV19" s="257"/>
      <c r="AW19" s="670"/>
      <c r="AX19" s="670"/>
      <c r="AY19" s="670"/>
      <c r="AZ19" s="185"/>
      <c r="BA19" s="257"/>
      <c r="BB19" s="670"/>
      <c r="BC19" s="257"/>
      <c r="BD19" s="670"/>
      <c r="BE19" s="185"/>
      <c r="BF19" s="257"/>
      <c r="BG19" s="670"/>
      <c r="BH19" s="257"/>
      <c r="BI19" s="670"/>
      <c r="BJ19" s="257"/>
      <c r="BK19" s="670"/>
      <c r="BL19" s="257"/>
      <c r="BM19" s="670"/>
      <c r="BN19" s="185"/>
      <c r="BO19" s="257"/>
      <c r="BP19" s="670"/>
      <c r="BQ19" s="257"/>
      <c r="BR19" s="670"/>
      <c r="BS19" s="257"/>
      <c r="BT19" s="670"/>
      <c r="BU19" s="257"/>
      <c r="BV19" s="670"/>
      <c r="BW19" s="257"/>
      <c r="BX19" s="670"/>
      <c r="BY19" s="185"/>
      <c r="BZ19" s="257"/>
      <c r="CA19" s="670"/>
      <c r="CB19" s="257"/>
      <c r="CC19" s="670"/>
      <c r="CD19" s="257"/>
      <c r="CE19" s="670"/>
      <c r="CF19" s="257"/>
      <c r="CG19" s="670"/>
      <c r="CH19" s="257"/>
      <c r="CI19" s="670"/>
      <c r="CJ19" s="257"/>
      <c r="CK19" s="670"/>
      <c r="CL19" s="185"/>
      <c r="CM19" s="257"/>
      <c r="CN19" s="670"/>
      <c r="CO19" s="257"/>
      <c r="CP19" s="670"/>
      <c r="CQ19" s="257"/>
      <c r="CR19" s="670"/>
      <c r="CS19" s="257"/>
      <c r="CT19" s="670"/>
      <c r="CU19" s="257"/>
      <c r="CV19" s="670"/>
      <c r="CW19" s="257"/>
      <c r="CX19" s="670"/>
      <c r="CY19" s="185"/>
      <c r="CZ19" s="257"/>
      <c r="DA19" s="670"/>
      <c r="DB19" s="257"/>
      <c r="DC19" s="670"/>
      <c r="DD19" s="257"/>
      <c r="DE19" s="670"/>
      <c r="DF19" s="257"/>
      <c r="DG19" s="670"/>
      <c r="DH19" s="257"/>
      <c r="DI19" s="670"/>
      <c r="DJ19" s="257"/>
      <c r="DK19" s="670"/>
      <c r="DL19" s="257"/>
      <c r="DM19" s="670"/>
      <c r="DN19" s="257"/>
      <c r="DO19" s="670"/>
      <c r="DP19" s="257"/>
      <c r="DQ19" s="670"/>
      <c r="DR19" s="257"/>
      <c r="DS19" s="670"/>
      <c r="DT19" s="185"/>
      <c r="DU19" s="262"/>
      <c r="DV19" s="257"/>
      <c r="DW19" s="670"/>
      <c r="DX19" s="670"/>
      <c r="DY19" s="670"/>
      <c r="DZ19" s="715"/>
      <c r="EA19" s="256"/>
      <c r="EB19" s="670"/>
      <c r="EC19" s="257"/>
      <c r="ED19" s="670"/>
      <c r="EE19" s="185"/>
      <c r="EF19" s="257"/>
      <c r="EG19" s="670"/>
      <c r="EH19" s="257"/>
      <c r="EI19" s="670"/>
      <c r="EJ19" s="257"/>
      <c r="EK19" s="670"/>
      <c r="EL19" s="257"/>
      <c r="EM19" s="670"/>
      <c r="EN19" s="185"/>
      <c r="EO19" s="257"/>
      <c r="EP19" s="670"/>
      <c r="EQ19" s="257"/>
      <c r="ER19" s="670"/>
      <c r="ES19" s="257"/>
      <c r="ET19" s="670"/>
      <c r="EU19" s="257"/>
      <c r="EV19" s="670"/>
      <c r="EW19" s="257"/>
      <c r="EX19" s="670"/>
      <c r="EY19" s="257"/>
      <c r="EZ19" s="670"/>
      <c r="FA19" s="257"/>
      <c r="FB19" s="670"/>
      <c r="FC19" s="257"/>
      <c r="FD19" s="670"/>
      <c r="FE19" s="185"/>
      <c r="FF19" s="257"/>
      <c r="FG19" s="670"/>
      <c r="FH19" s="257"/>
      <c r="FI19" s="670"/>
      <c r="FJ19" s="257"/>
      <c r="FK19" s="670"/>
      <c r="FL19" s="257"/>
      <c r="FM19" s="670"/>
      <c r="FN19" s="257"/>
      <c r="FO19" s="670"/>
      <c r="FP19" s="257"/>
      <c r="FQ19" s="670"/>
      <c r="FR19" s="185"/>
      <c r="FS19" s="257"/>
      <c r="FT19" s="670"/>
      <c r="FU19" s="257"/>
      <c r="FV19" s="670"/>
      <c r="FW19" s="257"/>
      <c r="FX19" s="670"/>
      <c r="FY19" s="257"/>
      <c r="FZ19" s="670"/>
      <c r="GA19" s="257"/>
      <c r="GB19" s="670"/>
      <c r="GC19" s="257"/>
      <c r="GD19" s="670"/>
      <c r="GE19" s="185"/>
      <c r="GF19" s="257"/>
      <c r="GG19" s="670"/>
      <c r="GH19" s="257"/>
      <c r="GI19" s="670"/>
      <c r="GJ19" s="257"/>
      <c r="GK19" s="670"/>
      <c r="GL19" s="257"/>
      <c r="GM19" s="670"/>
      <c r="GN19" s="257"/>
      <c r="GO19" s="670"/>
      <c r="GP19" s="257"/>
      <c r="GQ19" s="670"/>
      <c r="GR19" s="185"/>
      <c r="GS19" s="257"/>
      <c r="GT19" s="670"/>
      <c r="GU19" s="257"/>
      <c r="GV19" s="670"/>
      <c r="GW19" s="257"/>
      <c r="GX19" s="670"/>
      <c r="GY19" s="257"/>
      <c r="GZ19" s="670"/>
      <c r="HA19" s="257"/>
      <c r="HB19" s="670"/>
      <c r="HC19" s="257"/>
      <c r="HD19" s="670"/>
      <c r="HE19" s="691"/>
      <c r="HF19" s="262"/>
      <c r="HG19" s="262"/>
      <c r="HH19" s="257"/>
      <c r="HI19" s="688"/>
      <c r="HJ19" s="687"/>
      <c r="HL19" s="682"/>
      <c r="HN19" s="689"/>
      <c r="HP19" s="697"/>
    </row>
    <row r="20" spans="1:224" ht="13.5" customHeight="1" x14ac:dyDescent="0.15">
      <c r="A20" s="711"/>
      <c r="B20" s="697"/>
      <c r="C20" s="257"/>
      <c r="D20" s="263" t="s">
        <v>97</v>
      </c>
      <c r="E20" s="264"/>
      <c r="F20" s="257"/>
      <c r="G20" s="263" t="s">
        <v>97</v>
      </c>
      <c r="H20" s="257"/>
      <c r="I20" s="263" t="s">
        <v>97</v>
      </c>
      <c r="J20" s="262"/>
      <c r="K20" s="257"/>
      <c r="L20" s="263" t="s">
        <v>97</v>
      </c>
      <c r="M20" s="257"/>
      <c r="N20" s="263" t="s">
        <v>97</v>
      </c>
      <c r="O20" s="257"/>
      <c r="P20" s="263" t="s">
        <v>97</v>
      </c>
      <c r="Q20" s="264"/>
      <c r="R20" s="257"/>
      <c r="S20" s="263" t="s">
        <v>97</v>
      </c>
      <c r="T20" s="257"/>
      <c r="U20" s="263" t="s">
        <v>97</v>
      </c>
      <c r="V20" s="257"/>
      <c r="W20" s="263" t="s">
        <v>97</v>
      </c>
      <c r="X20" s="257"/>
      <c r="Y20" s="263" t="s">
        <v>97</v>
      </c>
      <c r="Z20" s="257"/>
      <c r="AA20" s="263" t="s">
        <v>97</v>
      </c>
      <c r="AB20" s="257"/>
      <c r="AC20" s="263" t="s">
        <v>97</v>
      </c>
      <c r="AD20" s="257"/>
      <c r="AE20" s="263" t="s">
        <v>97</v>
      </c>
      <c r="AF20" s="257"/>
      <c r="AG20" s="263" t="s">
        <v>97</v>
      </c>
      <c r="AH20" s="257"/>
      <c r="AI20" s="263" t="s">
        <v>97</v>
      </c>
      <c r="AJ20" s="257"/>
      <c r="AK20" s="263" t="s">
        <v>97</v>
      </c>
      <c r="AL20" s="257"/>
      <c r="AM20" s="263" t="s">
        <v>97</v>
      </c>
      <c r="AN20" s="257"/>
      <c r="AO20" s="263" t="s">
        <v>97</v>
      </c>
      <c r="AP20" s="257"/>
      <c r="AQ20" s="263" t="s">
        <v>97</v>
      </c>
      <c r="AR20" s="257"/>
      <c r="AS20" s="263" t="s">
        <v>97</v>
      </c>
      <c r="AT20" s="262"/>
      <c r="AU20" s="262"/>
      <c r="AV20" s="257"/>
      <c r="AW20" s="263" t="s">
        <v>97</v>
      </c>
      <c r="AX20" s="263" t="s">
        <v>97</v>
      </c>
      <c r="AY20" s="263" t="s">
        <v>97</v>
      </c>
      <c r="AZ20" s="264"/>
      <c r="BA20" s="257"/>
      <c r="BB20" s="263" t="s">
        <v>97</v>
      </c>
      <c r="BC20" s="257"/>
      <c r="BD20" s="263" t="s">
        <v>97</v>
      </c>
      <c r="BE20" s="264"/>
      <c r="BF20" s="257"/>
      <c r="BG20" s="263" t="s">
        <v>97</v>
      </c>
      <c r="BH20" s="257"/>
      <c r="BI20" s="263" t="s">
        <v>97</v>
      </c>
      <c r="BJ20" s="257"/>
      <c r="BK20" s="263" t="s">
        <v>97</v>
      </c>
      <c r="BL20" s="257"/>
      <c r="BM20" s="263" t="s">
        <v>97</v>
      </c>
      <c r="BN20" s="264"/>
      <c r="BO20" s="257"/>
      <c r="BP20" s="263" t="s">
        <v>97</v>
      </c>
      <c r="BQ20" s="257"/>
      <c r="BR20" s="263" t="s">
        <v>97</v>
      </c>
      <c r="BS20" s="257"/>
      <c r="BT20" s="263" t="s">
        <v>97</v>
      </c>
      <c r="BU20" s="257"/>
      <c r="BV20" s="263" t="s">
        <v>97</v>
      </c>
      <c r="BW20" s="257"/>
      <c r="BX20" s="263" t="s">
        <v>97</v>
      </c>
      <c r="BY20" s="264"/>
      <c r="BZ20" s="257"/>
      <c r="CA20" s="263" t="s">
        <v>97</v>
      </c>
      <c r="CB20" s="257"/>
      <c r="CC20" s="263" t="s">
        <v>97</v>
      </c>
      <c r="CD20" s="257"/>
      <c r="CE20" s="263" t="s">
        <v>97</v>
      </c>
      <c r="CF20" s="257"/>
      <c r="CG20" s="263" t="s">
        <v>97</v>
      </c>
      <c r="CH20" s="257"/>
      <c r="CI20" s="263" t="s">
        <v>97</v>
      </c>
      <c r="CJ20" s="257"/>
      <c r="CK20" s="263" t="s">
        <v>97</v>
      </c>
      <c r="CL20" s="264"/>
      <c r="CM20" s="257"/>
      <c r="CN20" s="263" t="s">
        <v>97</v>
      </c>
      <c r="CO20" s="257"/>
      <c r="CP20" s="263" t="s">
        <v>97</v>
      </c>
      <c r="CQ20" s="257"/>
      <c r="CR20" s="263" t="s">
        <v>97</v>
      </c>
      <c r="CS20" s="257"/>
      <c r="CT20" s="263" t="s">
        <v>97</v>
      </c>
      <c r="CU20" s="257"/>
      <c r="CV20" s="263" t="s">
        <v>97</v>
      </c>
      <c r="CW20" s="257"/>
      <c r="CX20" s="263" t="s">
        <v>97</v>
      </c>
      <c r="CY20" s="264"/>
      <c r="CZ20" s="257"/>
      <c r="DA20" s="263" t="s">
        <v>97</v>
      </c>
      <c r="DB20" s="257"/>
      <c r="DC20" s="263" t="s">
        <v>97</v>
      </c>
      <c r="DD20" s="257"/>
      <c r="DE20" s="263" t="s">
        <v>97</v>
      </c>
      <c r="DF20" s="257"/>
      <c r="DG20" s="263" t="s">
        <v>97</v>
      </c>
      <c r="DH20" s="257"/>
      <c r="DI20" s="263" t="s">
        <v>97</v>
      </c>
      <c r="DJ20" s="257"/>
      <c r="DK20" s="263" t="s">
        <v>97</v>
      </c>
      <c r="DL20" s="257"/>
      <c r="DM20" s="263" t="s">
        <v>97</v>
      </c>
      <c r="DN20" s="257"/>
      <c r="DO20" s="263" t="s">
        <v>97</v>
      </c>
      <c r="DP20" s="257"/>
      <c r="DQ20" s="263" t="s">
        <v>97</v>
      </c>
      <c r="DR20" s="257"/>
      <c r="DS20" s="263" t="s">
        <v>97</v>
      </c>
      <c r="DT20" s="264"/>
      <c r="DU20" s="262"/>
      <c r="DV20" s="257"/>
      <c r="DW20" s="263" t="s">
        <v>97</v>
      </c>
      <c r="DX20" s="263" t="s">
        <v>97</v>
      </c>
      <c r="DY20" s="263" t="s">
        <v>97</v>
      </c>
      <c r="DZ20" s="715"/>
      <c r="EA20" s="256"/>
      <c r="EB20" s="263" t="s">
        <v>97</v>
      </c>
      <c r="EC20" s="257"/>
      <c r="ED20" s="263" t="s">
        <v>97</v>
      </c>
      <c r="EE20" s="264"/>
      <c r="EF20" s="257"/>
      <c r="EG20" s="263" t="s">
        <v>97</v>
      </c>
      <c r="EH20" s="257"/>
      <c r="EI20" s="263" t="s">
        <v>97</v>
      </c>
      <c r="EJ20" s="257"/>
      <c r="EK20" s="263" t="s">
        <v>97</v>
      </c>
      <c r="EL20" s="257"/>
      <c r="EM20" s="263" t="s">
        <v>97</v>
      </c>
      <c r="EN20" s="264"/>
      <c r="EO20" s="257"/>
      <c r="EP20" s="263" t="s">
        <v>97</v>
      </c>
      <c r="EQ20" s="257"/>
      <c r="ER20" s="263" t="s">
        <v>97</v>
      </c>
      <c r="ES20" s="257"/>
      <c r="ET20" s="263" t="s">
        <v>97</v>
      </c>
      <c r="EU20" s="257"/>
      <c r="EV20" s="263" t="s">
        <v>97</v>
      </c>
      <c r="EW20" s="257"/>
      <c r="EX20" s="263" t="s">
        <v>97</v>
      </c>
      <c r="EY20" s="257"/>
      <c r="EZ20" s="263" t="s">
        <v>97</v>
      </c>
      <c r="FA20" s="257"/>
      <c r="FB20" s="263" t="s">
        <v>97</v>
      </c>
      <c r="FC20" s="257"/>
      <c r="FD20" s="263" t="s">
        <v>97</v>
      </c>
      <c r="FE20" s="264"/>
      <c r="FF20" s="257"/>
      <c r="FG20" s="263" t="s">
        <v>97</v>
      </c>
      <c r="FH20" s="257"/>
      <c r="FI20" s="263" t="s">
        <v>97</v>
      </c>
      <c r="FJ20" s="257"/>
      <c r="FK20" s="263" t="s">
        <v>97</v>
      </c>
      <c r="FL20" s="257"/>
      <c r="FM20" s="263" t="s">
        <v>97</v>
      </c>
      <c r="FN20" s="257"/>
      <c r="FO20" s="263" t="s">
        <v>97</v>
      </c>
      <c r="FP20" s="257"/>
      <c r="FQ20" s="263" t="s">
        <v>97</v>
      </c>
      <c r="FR20" s="264"/>
      <c r="FS20" s="257"/>
      <c r="FT20" s="263" t="s">
        <v>97</v>
      </c>
      <c r="FU20" s="257"/>
      <c r="FV20" s="263" t="s">
        <v>97</v>
      </c>
      <c r="FW20" s="257"/>
      <c r="FX20" s="263" t="s">
        <v>97</v>
      </c>
      <c r="FY20" s="257"/>
      <c r="FZ20" s="263" t="s">
        <v>97</v>
      </c>
      <c r="GA20" s="257"/>
      <c r="GB20" s="263" t="s">
        <v>97</v>
      </c>
      <c r="GC20" s="257"/>
      <c r="GD20" s="263" t="s">
        <v>97</v>
      </c>
      <c r="GE20" s="264"/>
      <c r="GF20" s="257"/>
      <c r="GG20" s="263" t="s">
        <v>97</v>
      </c>
      <c r="GH20" s="257"/>
      <c r="GI20" s="263" t="s">
        <v>97</v>
      </c>
      <c r="GJ20" s="257"/>
      <c r="GK20" s="263" t="s">
        <v>97</v>
      </c>
      <c r="GL20" s="257"/>
      <c r="GM20" s="263" t="s">
        <v>97</v>
      </c>
      <c r="GN20" s="257"/>
      <c r="GO20" s="263" t="s">
        <v>97</v>
      </c>
      <c r="GP20" s="257"/>
      <c r="GQ20" s="263" t="s">
        <v>97</v>
      </c>
      <c r="GR20" s="264"/>
      <c r="GS20" s="257"/>
      <c r="GT20" s="263" t="s">
        <v>97</v>
      </c>
      <c r="GU20" s="257"/>
      <c r="GV20" s="263" t="s">
        <v>97</v>
      </c>
      <c r="GW20" s="257"/>
      <c r="GX20" s="263" t="s">
        <v>97</v>
      </c>
      <c r="GY20" s="257"/>
      <c r="GZ20" s="263" t="s">
        <v>97</v>
      </c>
      <c r="HA20" s="257"/>
      <c r="HB20" s="263" t="s">
        <v>97</v>
      </c>
      <c r="HC20" s="257"/>
      <c r="HD20" s="263" t="s">
        <v>97</v>
      </c>
      <c r="HE20" s="691"/>
      <c r="HF20" s="262"/>
      <c r="HG20" s="262"/>
      <c r="HH20" s="257"/>
      <c r="HI20" s="688"/>
      <c r="HJ20" s="687"/>
      <c r="HL20" s="683"/>
      <c r="HN20" s="689"/>
      <c r="HP20" s="697"/>
    </row>
    <row r="21" spans="1:224" x14ac:dyDescent="0.15">
      <c r="A21" s="711"/>
      <c r="B21" s="697"/>
      <c r="C21" s="257"/>
      <c r="D21" s="670">
        <f>タイムスケジュール!N39</f>
        <v>0</v>
      </c>
      <c r="E21" s="185"/>
      <c r="F21" s="257"/>
      <c r="G21" s="670">
        <f>タイムスケジュール!U36</f>
        <v>0</v>
      </c>
      <c r="H21" s="257"/>
      <c r="I21" s="670">
        <f>タイムスケジュール!U33</f>
        <v>0</v>
      </c>
      <c r="J21" s="262"/>
      <c r="K21" s="257"/>
      <c r="L21" s="670">
        <f>タイムスケジュール!U32</f>
        <v>0</v>
      </c>
      <c r="M21" s="257"/>
      <c r="N21" s="670">
        <f>タイムスケジュール!U31</f>
        <v>0</v>
      </c>
      <c r="O21" s="257"/>
      <c r="P21" s="670">
        <f>タイムスケジュール!U29</f>
        <v>0</v>
      </c>
      <c r="Q21" s="185"/>
      <c r="R21" s="257"/>
      <c r="S21" s="670">
        <f>タイムスケジュール!U25</f>
        <v>0</v>
      </c>
      <c r="T21" s="257"/>
      <c r="U21" s="670">
        <f>タイムスケジュール!U8</f>
        <v>0</v>
      </c>
      <c r="V21" s="257"/>
      <c r="W21" s="670">
        <f>タイムスケジュール!U7</f>
        <v>0</v>
      </c>
      <c r="X21" s="257"/>
      <c r="Y21" s="670">
        <f>タイムスケジュール!U6</f>
        <v>0</v>
      </c>
      <c r="Z21" s="257"/>
      <c r="AA21" s="670">
        <f>タイムスケジュール!U5</f>
        <v>0</v>
      </c>
      <c r="AB21" s="257"/>
      <c r="AC21" s="670">
        <f>タイムスケジュール!N16</f>
        <v>0</v>
      </c>
      <c r="AD21" s="257"/>
      <c r="AE21" s="670">
        <f>タイムスケジュール!N15</f>
        <v>0</v>
      </c>
      <c r="AF21" s="257"/>
      <c r="AG21" s="670">
        <f>タイムスケジュール!N12</f>
        <v>0</v>
      </c>
      <c r="AH21" s="257"/>
      <c r="AI21" s="670">
        <f>タイムスケジュール!N11</f>
        <v>0</v>
      </c>
      <c r="AJ21" s="257"/>
      <c r="AK21" s="670">
        <f>タイムスケジュール!G25</f>
        <v>0</v>
      </c>
      <c r="AL21" s="257"/>
      <c r="AM21" s="670">
        <f>タイムスケジュール!G23</f>
        <v>0</v>
      </c>
      <c r="AN21" s="257"/>
      <c r="AO21" s="670">
        <f>タイムスケジュール!G22</f>
        <v>0</v>
      </c>
      <c r="AP21" s="257"/>
      <c r="AQ21" s="670">
        <f>タイムスケジュール!G19</f>
        <v>0</v>
      </c>
      <c r="AR21" s="257"/>
      <c r="AS21" s="670">
        <f>タイムスケジュール!G18</f>
        <v>0</v>
      </c>
      <c r="AT21" s="262"/>
      <c r="AU21" s="262"/>
      <c r="AV21" s="257"/>
      <c r="AW21" s="670">
        <f>タイムスケジュール!G42</f>
        <v>0</v>
      </c>
      <c r="AX21" s="670">
        <f>タイムスケジュール!G41</f>
        <v>0</v>
      </c>
      <c r="AY21" s="670">
        <f>タイムスケジュール!G40</f>
        <v>0</v>
      </c>
      <c r="AZ21" s="185"/>
      <c r="BA21" s="257"/>
      <c r="BB21" s="670">
        <f>タイムスケジュール!U38</f>
        <v>0</v>
      </c>
      <c r="BC21" s="257"/>
      <c r="BD21" s="670">
        <f>タイムスケジュール!N38</f>
        <v>0</v>
      </c>
      <c r="BE21" s="185"/>
      <c r="BF21" s="257"/>
      <c r="BG21" s="670">
        <f>タイムスケジュール!U35</f>
        <v>0</v>
      </c>
      <c r="BH21" s="257"/>
      <c r="BI21" s="670">
        <f>タイムスケジュール!N35</f>
        <v>0</v>
      </c>
      <c r="BJ21" s="257"/>
      <c r="BK21" s="670">
        <f>タイムスケジュール!G35</f>
        <v>0</v>
      </c>
      <c r="BL21" s="257"/>
      <c r="BM21" s="670">
        <f>タイムスケジュール!U34</f>
        <v>0</v>
      </c>
      <c r="BN21" s="185"/>
      <c r="BO21" s="257"/>
      <c r="BP21" s="670">
        <f>タイムスケジュール!U30</f>
        <v>0</v>
      </c>
      <c r="BQ21" s="257"/>
      <c r="BR21" s="670">
        <f>タイムスケジュール!N30</f>
        <v>0</v>
      </c>
      <c r="BS21" s="257"/>
      <c r="BT21" s="670">
        <f>タイムスケジュール!N34</f>
        <v>0</v>
      </c>
      <c r="BU21" s="257"/>
      <c r="BV21" s="670">
        <f>タイムスケジュール!G34</f>
        <v>0</v>
      </c>
      <c r="BW21" s="257"/>
      <c r="BX21" s="670">
        <f>タイムスケジュール!G30</f>
        <v>0</v>
      </c>
      <c r="BY21" s="185"/>
      <c r="BZ21" s="257"/>
      <c r="CA21" s="670">
        <f>タイムスケジュール!U21</f>
        <v>0</v>
      </c>
      <c r="CB21" s="257"/>
      <c r="CC21" s="670">
        <f>タイムスケジュール!U20</f>
        <v>0</v>
      </c>
      <c r="CD21" s="257"/>
      <c r="CE21" s="670">
        <f>タイムスケジュール!U10</f>
        <v>0</v>
      </c>
      <c r="CF21" s="257"/>
      <c r="CG21" s="670">
        <f>タイムスケジュール!U9</f>
        <v>0</v>
      </c>
      <c r="CH21" s="257"/>
      <c r="CI21" s="670">
        <f>タイムスケジュール!G14</f>
        <v>0</v>
      </c>
      <c r="CJ21" s="257"/>
      <c r="CK21" s="670">
        <f>タイムスケジュール!G13</f>
        <v>0</v>
      </c>
      <c r="CL21" s="185"/>
      <c r="CM21" s="257"/>
      <c r="CN21" s="670">
        <f>タイムスケジュール!U14</f>
        <v>0</v>
      </c>
      <c r="CO21" s="257"/>
      <c r="CP21" s="670">
        <f>タイムスケジュール!U13</f>
        <v>0</v>
      </c>
      <c r="CQ21" s="257"/>
      <c r="CR21" s="670">
        <f>タイムスケジュール!N21</f>
        <v>0</v>
      </c>
      <c r="CS21" s="257"/>
      <c r="CT21" s="670">
        <f>タイムスケジュール!N20</f>
        <v>0</v>
      </c>
      <c r="CU21" s="257"/>
      <c r="CV21" s="670">
        <f>タイムスケジュール!N10</f>
        <v>0</v>
      </c>
      <c r="CW21" s="257"/>
      <c r="CX21" s="670">
        <f>タイムスケジュール!N9</f>
        <v>0</v>
      </c>
      <c r="CY21" s="185"/>
      <c r="CZ21" s="257"/>
      <c r="DA21" s="670">
        <f>タイムスケジュール!U17</f>
        <v>0</v>
      </c>
      <c r="DB21" s="257"/>
      <c r="DC21" s="670">
        <f>タイムスケジュール!N24</f>
        <v>0</v>
      </c>
      <c r="DD21" s="257"/>
      <c r="DE21" s="670">
        <f>タイムスケジュール!N17</f>
        <v>0</v>
      </c>
      <c r="DF21" s="257"/>
      <c r="DG21" s="670">
        <f>タイムスケジュール!N14</f>
        <v>0</v>
      </c>
      <c r="DH21" s="257"/>
      <c r="DI21" s="670">
        <f>タイムスケジュール!N13</f>
        <v>0</v>
      </c>
      <c r="DJ21" s="257"/>
      <c r="DK21" s="670">
        <f>タイムスケジュール!G24</f>
        <v>0</v>
      </c>
      <c r="DL21" s="257"/>
      <c r="DM21" s="670">
        <f>タイムスケジュール!G21</f>
        <v>0</v>
      </c>
      <c r="DN21" s="257"/>
      <c r="DO21" s="670">
        <f>タイムスケジュール!G20</f>
        <v>0</v>
      </c>
      <c r="DP21" s="257"/>
      <c r="DQ21" s="670">
        <f>タイムスケジュール!G10</f>
        <v>0</v>
      </c>
      <c r="DR21" s="257"/>
      <c r="DS21" s="670">
        <f>タイムスケジュール!G9</f>
        <v>0</v>
      </c>
      <c r="DT21" s="185"/>
      <c r="DU21" s="262"/>
      <c r="DV21" s="257"/>
      <c r="DW21" s="670">
        <f>タイムスケジュール!N42</f>
        <v>0</v>
      </c>
      <c r="DX21" s="670">
        <f>タイムスケジュール!N41</f>
        <v>0</v>
      </c>
      <c r="DY21" s="670">
        <f>タイムスケジュール!N40</f>
        <v>0</v>
      </c>
      <c r="DZ21" s="715"/>
      <c r="EA21" s="256"/>
      <c r="EB21" s="670">
        <f>タイムスケジュール!U39</f>
        <v>0</v>
      </c>
      <c r="EC21" s="257"/>
      <c r="ED21" s="670">
        <f>タイムスケジュール!G39</f>
        <v>0</v>
      </c>
      <c r="EE21" s="185"/>
      <c r="EF21" s="257"/>
      <c r="EG21" s="670">
        <f>タイムスケジュール!U37</f>
        <v>0</v>
      </c>
      <c r="EH21" s="257"/>
      <c r="EI21" s="670">
        <f>タイムスケジュール!G37</f>
        <v>0</v>
      </c>
      <c r="EJ21" s="257"/>
      <c r="EK21" s="670">
        <f>タイムスケジュール!N36</f>
        <v>0</v>
      </c>
      <c r="EL21" s="257"/>
      <c r="EM21" s="670">
        <f>タイムスケジュール!G36</f>
        <v>0</v>
      </c>
      <c r="EN21" s="185"/>
      <c r="EO21" s="257"/>
      <c r="EP21" s="670">
        <f>タイムスケジュール!N33</f>
        <v>0</v>
      </c>
      <c r="EQ21" s="257"/>
      <c r="ER21" s="670">
        <f>タイムスケジュール!N32</f>
        <v>0</v>
      </c>
      <c r="ES21" s="257"/>
      <c r="ET21" s="670">
        <f>タイムスケジュール!N31</f>
        <v>0</v>
      </c>
      <c r="EU21" s="257"/>
      <c r="EV21" s="670">
        <f>タイムスケジュール!N29</f>
        <v>0</v>
      </c>
      <c r="EW21" s="257"/>
      <c r="EX21" s="670">
        <f>タイムスケジュール!G33</f>
        <v>0</v>
      </c>
      <c r="EY21" s="257"/>
      <c r="EZ21" s="670">
        <f>タイムスケジュール!G32</f>
        <v>0</v>
      </c>
      <c r="FA21" s="257"/>
      <c r="FB21" s="670">
        <f>タイムスケジュール!G31</f>
        <v>0</v>
      </c>
      <c r="FC21" s="257"/>
      <c r="FD21" s="670">
        <f>タイムスケジュール!G29</f>
        <v>0</v>
      </c>
      <c r="FE21" s="185"/>
      <c r="FF21" s="257"/>
      <c r="FG21" s="670">
        <f>タイムスケジュール!U23</f>
        <v>0</v>
      </c>
      <c r="FH21" s="257"/>
      <c r="FI21" s="670">
        <f>タイムスケジュール!U22</f>
        <v>0</v>
      </c>
      <c r="FJ21" s="257"/>
      <c r="FK21" s="670">
        <f>タイムスケジュール!N8</f>
        <v>0</v>
      </c>
      <c r="FL21" s="257"/>
      <c r="FM21" s="670">
        <f>タイムスケジュール!N7</f>
        <v>0</v>
      </c>
      <c r="FN21" s="257"/>
      <c r="FO21" s="670">
        <f>タイムスケジュール!G16</f>
        <v>0</v>
      </c>
      <c r="FP21" s="257"/>
      <c r="FQ21" s="670">
        <f>タイムスケジュール!G15</f>
        <v>0</v>
      </c>
      <c r="FR21" s="185"/>
      <c r="FS21" s="257"/>
      <c r="FT21" s="670">
        <f>タイムスケジュール!U16</f>
        <v>0</v>
      </c>
      <c r="FU21" s="257"/>
      <c r="FV21" s="670">
        <f>タイムスケジュール!U15</f>
        <v>0</v>
      </c>
      <c r="FW21" s="257"/>
      <c r="FX21" s="670">
        <f>タイムスケジュール!N23</f>
        <v>0</v>
      </c>
      <c r="FY21" s="257"/>
      <c r="FZ21" s="670">
        <f>タイムスケジュール!N22</f>
        <v>0</v>
      </c>
      <c r="GA21" s="257"/>
      <c r="GB21" s="670">
        <f>タイムスケジュール!G8</f>
        <v>0</v>
      </c>
      <c r="GC21" s="257"/>
      <c r="GD21" s="670">
        <f>タイムスケジュール!G7</f>
        <v>0</v>
      </c>
      <c r="GE21" s="185"/>
      <c r="GF21" s="257"/>
      <c r="GG21" s="670">
        <f>タイムスケジュール!U19</f>
        <v>0</v>
      </c>
      <c r="GH21" s="257"/>
      <c r="GI21" s="670">
        <f>タイムスケジュール!U18</f>
        <v>0</v>
      </c>
      <c r="GJ21" s="257"/>
      <c r="GK21" s="670">
        <f>タイムスケジュール!N6</f>
        <v>0</v>
      </c>
      <c r="GL21" s="257"/>
      <c r="GM21" s="670">
        <f>タイムスケジュール!N5</f>
        <v>0</v>
      </c>
      <c r="GN21" s="257"/>
      <c r="GO21" s="670">
        <f>タイムスケジュール!G12</f>
        <v>0</v>
      </c>
      <c r="GP21" s="257"/>
      <c r="GQ21" s="670">
        <f>タイムスケジュール!G11</f>
        <v>0</v>
      </c>
      <c r="GR21" s="185"/>
      <c r="GS21" s="257"/>
      <c r="GT21" s="670">
        <f>タイムスケジュール!U12</f>
        <v>0</v>
      </c>
      <c r="GU21" s="257"/>
      <c r="GV21" s="670">
        <f>タイムスケジュール!U11</f>
        <v>0</v>
      </c>
      <c r="GW21" s="257"/>
      <c r="GX21" s="670">
        <f>タイムスケジュール!N19</f>
        <v>0</v>
      </c>
      <c r="GY21" s="257"/>
      <c r="GZ21" s="670">
        <f>タイムスケジュール!N18</f>
        <v>0</v>
      </c>
      <c r="HA21" s="257"/>
      <c r="HB21" s="670">
        <f>タイムスケジュール!G6</f>
        <v>0</v>
      </c>
      <c r="HC21" s="257"/>
      <c r="HD21" s="670">
        <f>タイムスケジュール!G5</f>
        <v>0</v>
      </c>
      <c r="HE21" s="691"/>
      <c r="HF21" s="262"/>
      <c r="HG21" s="262"/>
      <c r="HH21" s="257"/>
      <c r="HI21" s="688"/>
      <c r="HJ21" s="687"/>
      <c r="HL21" s="678" t="s">
        <v>98</v>
      </c>
      <c r="HN21" s="689"/>
      <c r="HP21" s="697"/>
    </row>
    <row r="22" spans="1:224" x14ac:dyDescent="0.15">
      <c r="A22" s="711"/>
      <c r="B22" s="697"/>
      <c r="C22" s="257"/>
      <c r="D22" s="671"/>
      <c r="E22" s="185"/>
      <c r="F22" s="257"/>
      <c r="G22" s="671"/>
      <c r="H22" s="257"/>
      <c r="I22" s="671"/>
      <c r="J22" s="262"/>
      <c r="K22" s="257"/>
      <c r="L22" s="671"/>
      <c r="M22" s="257"/>
      <c r="N22" s="671"/>
      <c r="O22" s="257"/>
      <c r="P22" s="671"/>
      <c r="Q22" s="185"/>
      <c r="R22" s="257"/>
      <c r="S22" s="671"/>
      <c r="T22" s="257"/>
      <c r="U22" s="671"/>
      <c r="V22" s="257"/>
      <c r="W22" s="671"/>
      <c r="X22" s="257"/>
      <c r="Y22" s="671"/>
      <c r="Z22" s="257"/>
      <c r="AA22" s="671"/>
      <c r="AB22" s="257"/>
      <c r="AC22" s="671"/>
      <c r="AD22" s="257"/>
      <c r="AE22" s="671"/>
      <c r="AF22" s="257"/>
      <c r="AG22" s="671"/>
      <c r="AH22" s="257"/>
      <c r="AI22" s="671"/>
      <c r="AJ22" s="257"/>
      <c r="AK22" s="671"/>
      <c r="AL22" s="257"/>
      <c r="AM22" s="671"/>
      <c r="AN22" s="257"/>
      <c r="AO22" s="671"/>
      <c r="AP22" s="257"/>
      <c r="AQ22" s="671"/>
      <c r="AR22" s="257"/>
      <c r="AS22" s="671"/>
      <c r="AT22" s="262"/>
      <c r="AU22" s="262"/>
      <c r="AV22" s="257"/>
      <c r="AW22" s="671"/>
      <c r="AX22" s="671"/>
      <c r="AY22" s="671"/>
      <c r="AZ22" s="185"/>
      <c r="BA22" s="257"/>
      <c r="BB22" s="671"/>
      <c r="BC22" s="257"/>
      <c r="BD22" s="671"/>
      <c r="BE22" s="185"/>
      <c r="BF22" s="257"/>
      <c r="BG22" s="671"/>
      <c r="BH22" s="257"/>
      <c r="BI22" s="671"/>
      <c r="BJ22" s="257"/>
      <c r="BK22" s="671"/>
      <c r="BL22" s="257"/>
      <c r="BM22" s="671"/>
      <c r="BN22" s="185"/>
      <c r="BO22" s="257"/>
      <c r="BP22" s="671"/>
      <c r="BQ22" s="257"/>
      <c r="BR22" s="671"/>
      <c r="BS22" s="257"/>
      <c r="BT22" s="671"/>
      <c r="BU22" s="257"/>
      <c r="BV22" s="671"/>
      <c r="BW22" s="257"/>
      <c r="BX22" s="671"/>
      <c r="BY22" s="185"/>
      <c r="BZ22" s="257"/>
      <c r="CA22" s="671"/>
      <c r="CB22" s="257"/>
      <c r="CC22" s="671"/>
      <c r="CD22" s="257"/>
      <c r="CE22" s="671"/>
      <c r="CF22" s="257"/>
      <c r="CG22" s="671"/>
      <c r="CH22" s="257"/>
      <c r="CI22" s="671"/>
      <c r="CJ22" s="257"/>
      <c r="CK22" s="671"/>
      <c r="CL22" s="185"/>
      <c r="CM22" s="257"/>
      <c r="CN22" s="671"/>
      <c r="CO22" s="257"/>
      <c r="CP22" s="671"/>
      <c r="CQ22" s="257"/>
      <c r="CR22" s="671"/>
      <c r="CS22" s="257"/>
      <c r="CT22" s="671"/>
      <c r="CU22" s="257"/>
      <c r="CV22" s="671"/>
      <c r="CW22" s="257"/>
      <c r="CX22" s="671"/>
      <c r="CY22" s="185"/>
      <c r="CZ22" s="257"/>
      <c r="DA22" s="671"/>
      <c r="DB22" s="257"/>
      <c r="DC22" s="671"/>
      <c r="DD22" s="257"/>
      <c r="DE22" s="671"/>
      <c r="DF22" s="257"/>
      <c r="DG22" s="671"/>
      <c r="DH22" s="257"/>
      <c r="DI22" s="671"/>
      <c r="DJ22" s="257"/>
      <c r="DK22" s="671"/>
      <c r="DL22" s="257"/>
      <c r="DM22" s="671"/>
      <c r="DN22" s="257"/>
      <c r="DO22" s="671"/>
      <c r="DP22" s="257"/>
      <c r="DQ22" s="671"/>
      <c r="DR22" s="257"/>
      <c r="DS22" s="671"/>
      <c r="DT22" s="185"/>
      <c r="DU22" s="262"/>
      <c r="DV22" s="257"/>
      <c r="DW22" s="671"/>
      <c r="DX22" s="671"/>
      <c r="DY22" s="671"/>
      <c r="DZ22" s="715"/>
      <c r="EA22" s="256"/>
      <c r="EB22" s="671"/>
      <c r="EC22" s="257"/>
      <c r="ED22" s="671"/>
      <c r="EE22" s="185"/>
      <c r="EF22" s="257"/>
      <c r="EG22" s="671"/>
      <c r="EH22" s="257"/>
      <c r="EI22" s="671"/>
      <c r="EJ22" s="257"/>
      <c r="EK22" s="671"/>
      <c r="EL22" s="257"/>
      <c r="EM22" s="671"/>
      <c r="EN22" s="185"/>
      <c r="EO22" s="257"/>
      <c r="EP22" s="671"/>
      <c r="EQ22" s="257"/>
      <c r="ER22" s="671"/>
      <c r="ES22" s="257"/>
      <c r="ET22" s="671"/>
      <c r="EU22" s="257"/>
      <c r="EV22" s="671"/>
      <c r="EW22" s="257"/>
      <c r="EX22" s="671"/>
      <c r="EY22" s="257"/>
      <c r="EZ22" s="671"/>
      <c r="FA22" s="257"/>
      <c r="FB22" s="671"/>
      <c r="FC22" s="257"/>
      <c r="FD22" s="671"/>
      <c r="FE22" s="185"/>
      <c r="FF22" s="257"/>
      <c r="FG22" s="671"/>
      <c r="FH22" s="257"/>
      <c r="FI22" s="671"/>
      <c r="FJ22" s="257"/>
      <c r="FK22" s="671"/>
      <c r="FL22" s="257"/>
      <c r="FM22" s="671"/>
      <c r="FN22" s="257"/>
      <c r="FO22" s="671"/>
      <c r="FP22" s="257"/>
      <c r="FQ22" s="671"/>
      <c r="FR22" s="185"/>
      <c r="FS22" s="257"/>
      <c r="FT22" s="671"/>
      <c r="FU22" s="257"/>
      <c r="FV22" s="671"/>
      <c r="FW22" s="257"/>
      <c r="FX22" s="671"/>
      <c r="FY22" s="257"/>
      <c r="FZ22" s="671"/>
      <c r="GA22" s="257"/>
      <c r="GB22" s="671"/>
      <c r="GC22" s="257"/>
      <c r="GD22" s="671"/>
      <c r="GE22" s="185"/>
      <c r="GF22" s="257"/>
      <c r="GG22" s="671"/>
      <c r="GH22" s="257"/>
      <c r="GI22" s="671"/>
      <c r="GJ22" s="257"/>
      <c r="GK22" s="671"/>
      <c r="GL22" s="257"/>
      <c r="GM22" s="671"/>
      <c r="GN22" s="257"/>
      <c r="GO22" s="671"/>
      <c r="GP22" s="257"/>
      <c r="GQ22" s="671"/>
      <c r="GR22" s="185"/>
      <c r="GS22" s="257"/>
      <c r="GT22" s="671"/>
      <c r="GU22" s="257"/>
      <c r="GV22" s="671"/>
      <c r="GW22" s="257"/>
      <c r="GX22" s="671"/>
      <c r="GY22" s="257"/>
      <c r="GZ22" s="671"/>
      <c r="HA22" s="257"/>
      <c r="HB22" s="671"/>
      <c r="HC22" s="257"/>
      <c r="HD22" s="671"/>
      <c r="HE22" s="691"/>
      <c r="HF22" s="262"/>
      <c r="HG22" s="262"/>
      <c r="HH22" s="257"/>
      <c r="HI22" s="688"/>
      <c r="HJ22" s="687"/>
      <c r="HL22" s="678"/>
      <c r="HN22" s="690"/>
      <c r="HP22" s="697"/>
    </row>
    <row r="23" spans="1:224" x14ac:dyDescent="0.15">
      <c r="A23" s="711"/>
      <c r="B23" s="697"/>
      <c r="C23" s="257"/>
      <c r="D23" s="257"/>
      <c r="E23" s="257"/>
      <c r="F23" s="257"/>
      <c r="G23" s="257"/>
      <c r="H23" s="257"/>
      <c r="I23" s="257"/>
      <c r="J23" s="257"/>
      <c r="K23" s="257"/>
      <c r="L23" s="257"/>
      <c r="M23" s="257"/>
      <c r="N23" s="257"/>
      <c r="O23" s="257"/>
      <c r="P23" s="257"/>
      <c r="Q23" s="257"/>
      <c r="R23" s="257"/>
      <c r="S23" s="257"/>
      <c r="T23" s="257"/>
      <c r="U23" s="257"/>
      <c r="V23" s="257"/>
      <c r="W23" s="257"/>
      <c r="X23" s="257"/>
      <c r="Y23" s="257"/>
      <c r="Z23" s="257"/>
      <c r="AA23" s="257"/>
      <c r="AB23" s="257"/>
      <c r="AC23" s="257"/>
      <c r="AD23" s="257"/>
      <c r="AE23" s="257"/>
      <c r="AF23" s="257"/>
      <c r="AG23" s="257"/>
      <c r="AH23" s="257"/>
      <c r="AI23" s="257"/>
      <c r="AJ23" s="257"/>
      <c r="AK23" s="257"/>
      <c r="AL23" s="257"/>
      <c r="AM23" s="257"/>
      <c r="AN23" s="257"/>
      <c r="AO23" s="257"/>
      <c r="AP23" s="257"/>
      <c r="AQ23" s="257"/>
      <c r="AR23" s="257"/>
      <c r="AS23" s="257"/>
      <c r="AT23" s="257"/>
      <c r="AU23" s="257"/>
      <c r="AV23" s="257"/>
      <c r="AW23" s="257"/>
      <c r="AX23" s="257"/>
      <c r="AY23" s="257"/>
      <c r="AZ23" s="257"/>
      <c r="BA23" s="257"/>
      <c r="BB23" s="257"/>
      <c r="BC23" s="257"/>
      <c r="BD23" s="257"/>
      <c r="BE23" s="257"/>
      <c r="BF23" s="257"/>
      <c r="BG23" s="257"/>
      <c r="BH23" s="257"/>
      <c r="BI23" s="257"/>
      <c r="BJ23" s="257"/>
      <c r="BK23" s="257"/>
      <c r="BL23" s="257"/>
      <c r="BM23" s="257"/>
      <c r="BN23" s="257"/>
      <c r="BO23" s="257"/>
      <c r="BP23" s="257"/>
      <c r="BQ23" s="257"/>
      <c r="BR23" s="257"/>
      <c r="BS23" s="257"/>
      <c r="BT23" s="257"/>
      <c r="BU23" s="257"/>
      <c r="BV23" s="257"/>
      <c r="BW23" s="257"/>
      <c r="BX23" s="257"/>
      <c r="BY23" s="257"/>
      <c r="BZ23" s="257"/>
      <c r="CA23" s="257"/>
      <c r="CB23" s="257"/>
      <c r="CC23" s="257"/>
      <c r="CD23" s="257"/>
      <c r="CE23" s="257"/>
      <c r="CF23" s="257"/>
      <c r="CG23" s="257"/>
      <c r="CH23" s="257"/>
      <c r="CI23" s="257"/>
      <c r="CJ23" s="257"/>
      <c r="CK23" s="257"/>
      <c r="CL23" s="257"/>
      <c r="CM23" s="257"/>
      <c r="CN23" s="257"/>
      <c r="CO23" s="257"/>
      <c r="CP23" s="257"/>
      <c r="CQ23" s="257"/>
      <c r="CR23" s="257"/>
      <c r="CS23" s="257"/>
      <c r="CT23" s="257"/>
      <c r="CU23" s="257"/>
      <c r="CV23" s="257"/>
      <c r="CW23" s="257"/>
      <c r="CX23" s="257"/>
      <c r="CY23" s="257"/>
      <c r="CZ23" s="257"/>
      <c r="DA23" s="257"/>
      <c r="DB23" s="257"/>
      <c r="DC23" s="257"/>
      <c r="DD23" s="257"/>
      <c r="DE23" s="257"/>
      <c r="DF23" s="257"/>
      <c r="DG23" s="257"/>
      <c r="DH23" s="257"/>
      <c r="DI23" s="257"/>
      <c r="DJ23" s="257"/>
      <c r="DK23" s="257"/>
      <c r="DL23" s="257"/>
      <c r="DM23" s="257"/>
      <c r="DN23" s="257"/>
      <c r="DO23" s="257"/>
      <c r="DP23" s="257"/>
      <c r="DQ23" s="257"/>
      <c r="DR23" s="257"/>
      <c r="DS23" s="257"/>
      <c r="DT23" s="257"/>
      <c r="DU23" s="257"/>
      <c r="DV23" s="257"/>
      <c r="DW23" s="257"/>
      <c r="DX23" s="257"/>
      <c r="DY23" s="257"/>
      <c r="DZ23" s="715"/>
      <c r="EA23" s="256"/>
      <c r="EB23" s="257"/>
      <c r="EC23" s="257"/>
      <c r="ED23" s="257"/>
      <c r="EE23" s="257"/>
      <c r="EF23" s="257"/>
      <c r="EG23" s="257"/>
      <c r="EH23" s="257"/>
      <c r="EI23" s="257"/>
      <c r="EJ23" s="257"/>
      <c r="EK23" s="257"/>
      <c r="EL23" s="257"/>
      <c r="EM23" s="257"/>
      <c r="EN23" s="257"/>
      <c r="EO23" s="257"/>
      <c r="EP23" s="257"/>
      <c r="EQ23" s="257"/>
      <c r="ER23" s="257"/>
      <c r="ES23" s="257"/>
      <c r="ET23" s="257"/>
      <c r="EU23" s="257"/>
      <c r="EV23" s="257"/>
      <c r="EW23" s="257"/>
      <c r="EX23" s="257"/>
      <c r="EY23" s="257"/>
      <c r="EZ23" s="257"/>
      <c r="FA23" s="257"/>
      <c r="FB23" s="257"/>
      <c r="FC23" s="257"/>
      <c r="FD23" s="257"/>
      <c r="FE23" s="257"/>
      <c r="FF23" s="257"/>
      <c r="FG23" s="257"/>
      <c r="FH23" s="257"/>
      <c r="FI23" s="257"/>
      <c r="FJ23" s="257"/>
      <c r="FK23" s="257"/>
      <c r="FL23" s="257"/>
      <c r="FM23" s="257"/>
      <c r="FN23" s="257"/>
      <c r="FO23" s="257"/>
      <c r="FP23" s="257"/>
      <c r="FQ23" s="257"/>
      <c r="FR23" s="257"/>
      <c r="FS23" s="257"/>
      <c r="FT23" s="257"/>
      <c r="FU23" s="257"/>
      <c r="FV23" s="257"/>
      <c r="FW23" s="257"/>
      <c r="FX23" s="257"/>
      <c r="FY23" s="257"/>
      <c r="FZ23" s="257"/>
      <c r="GA23" s="257"/>
      <c r="GB23" s="257"/>
      <c r="GC23" s="257"/>
      <c r="GD23" s="257"/>
      <c r="GE23" s="257"/>
      <c r="GF23" s="257"/>
      <c r="GG23" s="257"/>
      <c r="GH23" s="257"/>
      <c r="GI23" s="257"/>
      <c r="GJ23" s="257"/>
      <c r="GK23" s="257"/>
      <c r="GL23" s="257"/>
      <c r="GM23" s="257"/>
      <c r="GN23" s="257"/>
      <c r="GO23" s="257"/>
      <c r="GP23" s="257"/>
      <c r="GQ23" s="257"/>
      <c r="GR23" s="257"/>
      <c r="GS23" s="257"/>
      <c r="GT23" s="257"/>
      <c r="GU23" s="257"/>
      <c r="GV23" s="257"/>
      <c r="GW23" s="257"/>
      <c r="GX23" s="257"/>
      <c r="GY23" s="257"/>
      <c r="GZ23" s="257"/>
      <c r="HA23" s="257"/>
      <c r="HB23" s="257"/>
      <c r="HC23" s="257"/>
      <c r="HD23" s="257"/>
      <c r="HE23" s="257"/>
      <c r="HF23" s="257"/>
      <c r="HG23" s="257"/>
      <c r="HH23" s="257"/>
      <c r="HI23" s="688"/>
      <c r="HJ23" s="687"/>
      <c r="HL23" s="678"/>
      <c r="HN23" s="692" t="s">
        <v>99</v>
      </c>
      <c r="HP23" s="697"/>
    </row>
    <row r="24" spans="1:224" ht="13.5" customHeight="1" x14ac:dyDescent="0.15">
      <c r="A24" s="711"/>
      <c r="B24" s="697"/>
      <c r="C24" s="1"/>
      <c r="D24" s="2"/>
      <c r="E24" s="185"/>
      <c r="F24" s="1"/>
      <c r="G24" s="2"/>
      <c r="H24" s="1"/>
      <c r="I24" s="2"/>
      <c r="J24" s="260"/>
      <c r="K24" s="1"/>
      <c r="L24" s="2"/>
      <c r="M24" s="1"/>
      <c r="N24" s="2"/>
      <c r="O24" s="1"/>
      <c r="P24" s="2"/>
      <c r="Q24" s="185"/>
      <c r="R24" s="1"/>
      <c r="S24" s="2" t="s">
        <v>537</v>
      </c>
      <c r="T24" s="1"/>
      <c r="U24" s="2" t="s">
        <v>537</v>
      </c>
      <c r="V24" s="1"/>
      <c r="W24" s="2" t="s">
        <v>535</v>
      </c>
      <c r="X24" s="1"/>
      <c r="Y24" s="2" t="s">
        <v>536</v>
      </c>
      <c r="Z24" s="1"/>
      <c r="AA24" s="2" t="s">
        <v>543</v>
      </c>
      <c r="AB24" s="1"/>
      <c r="AC24" s="2" t="s">
        <v>539</v>
      </c>
      <c r="AD24" s="1"/>
      <c r="AE24" s="2" t="s">
        <v>542</v>
      </c>
      <c r="AF24" s="1"/>
      <c r="AG24" s="2" t="s">
        <v>540</v>
      </c>
      <c r="AH24" s="1"/>
      <c r="AI24" s="2" t="s">
        <v>535</v>
      </c>
      <c r="AJ24" s="1"/>
      <c r="AK24" s="2" t="s">
        <v>533</v>
      </c>
      <c r="AL24" s="1"/>
      <c r="AM24" s="2" t="s">
        <v>537</v>
      </c>
      <c r="AN24" s="1"/>
      <c r="AO24" s="2" t="s">
        <v>535</v>
      </c>
      <c r="AP24" s="1"/>
      <c r="AQ24" s="2" t="s">
        <v>533</v>
      </c>
      <c r="AR24" s="1"/>
      <c r="AS24" s="2" t="s">
        <v>531</v>
      </c>
      <c r="AT24" s="260"/>
      <c r="AU24" s="260"/>
      <c r="AV24" s="1"/>
      <c r="AW24" s="712"/>
      <c r="AX24" s="713"/>
      <c r="AY24" s="714"/>
      <c r="AZ24" s="185"/>
      <c r="BA24" s="1"/>
      <c r="BB24" s="2"/>
      <c r="BC24" s="1"/>
      <c r="BD24" s="2"/>
      <c r="BE24" s="185"/>
      <c r="BF24" s="1"/>
      <c r="BG24" s="2"/>
      <c r="BH24" s="1"/>
      <c r="BI24" s="2"/>
      <c r="BJ24" s="1"/>
      <c r="BK24" s="2"/>
      <c r="BL24" s="1"/>
      <c r="BM24" s="2"/>
      <c r="BN24" s="185"/>
      <c r="BO24" s="1"/>
      <c r="BP24" s="2"/>
      <c r="BQ24" s="1"/>
      <c r="BR24" s="2"/>
      <c r="BS24" s="1"/>
      <c r="BT24" s="2"/>
      <c r="BU24" s="1"/>
      <c r="BV24" s="2"/>
      <c r="BW24" s="1"/>
      <c r="BX24" s="2"/>
      <c r="BY24" s="185"/>
      <c r="BZ24" s="1"/>
      <c r="CA24" s="2" t="s">
        <v>523</v>
      </c>
      <c r="CB24" s="1"/>
      <c r="CC24" s="2" t="s">
        <v>527</v>
      </c>
      <c r="CD24" s="1"/>
      <c r="CE24" s="2" t="s">
        <v>525</v>
      </c>
      <c r="CF24" s="1"/>
      <c r="CG24" s="2" t="s">
        <v>524</v>
      </c>
      <c r="CH24" s="1"/>
      <c r="CI24" s="2" t="s">
        <v>525</v>
      </c>
      <c r="CJ24" s="1"/>
      <c r="CK24" s="2" t="s">
        <v>523</v>
      </c>
      <c r="CL24" s="185"/>
      <c r="CM24" s="1"/>
      <c r="CN24" s="2" t="s">
        <v>521</v>
      </c>
      <c r="CO24" s="1"/>
      <c r="CP24" s="2" t="s">
        <v>519</v>
      </c>
      <c r="CQ24" s="1"/>
      <c r="CR24" s="2" t="s">
        <v>518</v>
      </c>
      <c r="CS24" s="1"/>
      <c r="CT24" s="2" t="s">
        <v>516</v>
      </c>
      <c r="CU24" s="1"/>
      <c r="CV24" s="2" t="s">
        <v>516</v>
      </c>
      <c r="CW24" s="1"/>
      <c r="CX24" s="2" t="s">
        <v>514</v>
      </c>
      <c r="CY24" s="185"/>
      <c r="CZ24" s="1"/>
      <c r="DA24" s="2" t="s">
        <v>508</v>
      </c>
      <c r="DB24" s="1"/>
      <c r="DC24" s="2" t="s">
        <v>511</v>
      </c>
      <c r="DD24" s="1"/>
      <c r="DE24" s="2" t="s">
        <v>504</v>
      </c>
      <c r="DF24" s="1"/>
      <c r="DG24" s="2" t="s">
        <v>509</v>
      </c>
      <c r="DH24" s="1"/>
      <c r="DI24" s="2" t="s">
        <v>504</v>
      </c>
      <c r="DJ24" s="1"/>
      <c r="DK24" s="2" t="s">
        <v>508</v>
      </c>
      <c r="DL24" s="1"/>
      <c r="DM24" s="2" t="s">
        <v>504</v>
      </c>
      <c r="DN24" s="1"/>
      <c r="DO24" s="2" t="s">
        <v>509</v>
      </c>
      <c r="DP24" s="1"/>
      <c r="DQ24" s="2" t="s">
        <v>508</v>
      </c>
      <c r="DR24" s="1"/>
      <c r="DS24" s="2" t="s">
        <v>506</v>
      </c>
      <c r="DT24" s="185"/>
      <c r="DU24" s="260"/>
      <c r="DV24" s="1"/>
      <c r="DW24" s="712"/>
      <c r="DX24" s="713"/>
      <c r="DY24" s="714"/>
      <c r="DZ24" s="715"/>
      <c r="EA24" s="256"/>
      <c r="EB24" s="2"/>
      <c r="EC24" s="1"/>
      <c r="ED24" s="2"/>
      <c r="EE24" s="185"/>
      <c r="EF24" s="1"/>
      <c r="EG24" s="2"/>
      <c r="EH24" s="1"/>
      <c r="EI24" s="2"/>
      <c r="EJ24" s="1"/>
      <c r="EK24" s="2"/>
      <c r="EL24" s="1"/>
      <c r="EM24" s="2"/>
      <c r="EN24" s="185"/>
      <c r="EO24" s="1"/>
      <c r="EP24" s="2"/>
      <c r="EQ24" s="1"/>
      <c r="ER24" s="2"/>
      <c r="ES24" s="1"/>
      <c r="ET24" s="2"/>
      <c r="EU24" s="1"/>
      <c r="EV24" s="2"/>
      <c r="EW24" s="1"/>
      <c r="EX24" s="2"/>
      <c r="EY24" s="1"/>
      <c r="EZ24" s="2"/>
      <c r="FA24" s="1"/>
      <c r="FB24" s="2"/>
      <c r="FC24" s="1"/>
      <c r="FD24" s="2"/>
      <c r="FE24" s="185"/>
      <c r="FF24" s="1"/>
      <c r="FG24" s="2" t="s">
        <v>503</v>
      </c>
      <c r="FH24" s="1"/>
      <c r="FI24" s="2" t="s">
        <v>500</v>
      </c>
      <c r="FJ24" s="1"/>
      <c r="FK24" s="2" t="s">
        <v>500</v>
      </c>
      <c r="FL24" s="1"/>
      <c r="FM24" s="2" t="s">
        <v>501</v>
      </c>
      <c r="FN24" s="1"/>
      <c r="FO24" s="2" t="s">
        <v>500</v>
      </c>
      <c r="FP24" s="1"/>
      <c r="FQ24" s="2" t="s">
        <v>498</v>
      </c>
      <c r="FR24" s="185"/>
      <c r="FS24" s="1"/>
      <c r="FT24" s="2" t="s">
        <v>496</v>
      </c>
      <c r="FU24" s="1"/>
      <c r="FV24" s="2" t="s">
        <v>495</v>
      </c>
      <c r="FW24" s="1"/>
      <c r="FX24" s="2" t="s">
        <v>493</v>
      </c>
      <c r="FY24" s="1"/>
      <c r="FZ24" s="2" t="s">
        <v>494</v>
      </c>
      <c r="GA24" s="1"/>
      <c r="GB24" s="2" t="s">
        <v>494</v>
      </c>
      <c r="GC24" s="1"/>
      <c r="GD24" s="2" t="s">
        <v>492</v>
      </c>
      <c r="GE24" s="185"/>
      <c r="GF24" s="1"/>
      <c r="GG24" s="2" t="s">
        <v>485</v>
      </c>
      <c r="GH24" s="1"/>
      <c r="GI24" s="2" t="s">
        <v>487</v>
      </c>
      <c r="GJ24" s="1"/>
      <c r="GK24" s="2" t="s">
        <v>487</v>
      </c>
      <c r="GL24" s="1"/>
      <c r="GM24" s="2" t="s">
        <v>489</v>
      </c>
      <c r="GN24" s="1"/>
      <c r="GO24" s="2" t="s">
        <v>487</v>
      </c>
      <c r="GP24" s="1"/>
      <c r="GQ24" s="2" t="s">
        <v>485</v>
      </c>
      <c r="GR24" s="185"/>
      <c r="GS24" s="1"/>
      <c r="GT24" s="2" t="s">
        <v>483</v>
      </c>
      <c r="GU24" s="1"/>
      <c r="GV24" s="2" t="s">
        <v>482</v>
      </c>
      <c r="GW24" s="1"/>
      <c r="GX24" s="2" t="s">
        <v>476</v>
      </c>
      <c r="GY24" s="1"/>
      <c r="GZ24" s="2" t="s">
        <v>479</v>
      </c>
      <c r="HA24" s="1"/>
      <c r="HB24" s="2" t="s">
        <v>477</v>
      </c>
      <c r="HC24" s="1"/>
      <c r="HD24" s="2" t="s">
        <v>475</v>
      </c>
      <c r="HE24" s="696" t="s">
        <v>14</v>
      </c>
      <c r="HF24" s="260"/>
      <c r="HG24" s="260"/>
      <c r="HH24" s="257"/>
      <c r="HI24" s="688"/>
      <c r="HJ24" s="687"/>
      <c r="HL24" s="678"/>
      <c r="HN24" s="693"/>
      <c r="HP24" s="697"/>
    </row>
    <row r="25" spans="1:224" ht="13.5" customHeight="1" x14ac:dyDescent="0.15">
      <c r="A25" s="711"/>
      <c r="B25" s="697"/>
      <c r="C25" s="257"/>
      <c r="D25" s="672" t="str">
        <f>タイムスケジュール!P39</f>
        <v>C8勝</v>
      </c>
      <c r="E25" s="259"/>
      <c r="F25" s="257"/>
      <c r="G25" s="672" t="str">
        <f>タイムスケジュール!W36</f>
        <v>C4勝</v>
      </c>
      <c r="H25" s="257"/>
      <c r="I25" s="672" t="str">
        <f>タイムスケジュール!W33</f>
        <v>C１勝</v>
      </c>
      <c r="J25" s="260"/>
      <c r="K25" s="257"/>
      <c r="L25" s="672" t="str">
        <f>タイムスケジュール!W32</f>
        <v>H2位</v>
      </c>
      <c r="M25" s="257"/>
      <c r="N25" s="672" t="str">
        <f>タイムスケジュール!W31</f>
        <v>H5位</v>
      </c>
      <c r="O25" s="257"/>
      <c r="P25" s="672" t="str">
        <f>タイムスケジュール!W29</f>
        <v>H4位</v>
      </c>
      <c r="Q25" s="259"/>
      <c r="R25" s="257"/>
      <c r="S25" s="672" t="str">
        <f>HLOOKUP(S24,$AG$44:$AS$45,2,FALSE)</f>
        <v>ちゃっきり一番kids</v>
      </c>
      <c r="T25" s="257"/>
      <c r="U25" s="672" t="str">
        <f>HLOOKUP(U24,$AG$44:$AS$45,2,FALSE)</f>
        <v>ちゃっきり一番kids</v>
      </c>
      <c r="V25" s="257"/>
      <c r="W25" s="672" t="str">
        <f>HLOOKUP(W24,$AG$44:$AS$45,2,FALSE)</f>
        <v>社会保険パピィB</v>
      </c>
      <c r="X25" s="257"/>
      <c r="Y25" s="672" t="str">
        <f>HLOOKUP(Y24,$AG$44:$AS$45,2,FALSE)</f>
        <v>スーパー長野キッズ</v>
      </c>
      <c r="Z25" s="257"/>
      <c r="AA25" s="672" t="str">
        <f>HLOOKUP(AA24,$AG$44:$AS$45,2,FALSE)</f>
        <v>龍池舎きっず</v>
      </c>
      <c r="AB25" s="257"/>
      <c r="AC25" s="672" t="str">
        <f>HLOOKUP(AC24,$AG$44:$AS$45,2,FALSE)</f>
        <v>スーパー長野キッズ</v>
      </c>
      <c r="AD25" s="257"/>
      <c r="AE25" s="672" t="str">
        <f>HLOOKUP(AE24,$AG$44:$AS$45,2,FALSE)</f>
        <v>城内キッズコルツ</v>
      </c>
      <c r="AF25" s="257"/>
      <c r="AG25" s="672" t="str">
        <f>HLOOKUP(AG24,$AG$44:$AS$45,2,FALSE)</f>
        <v>FUJIミラクルソゲキッズ</v>
      </c>
      <c r="AH25" s="257"/>
      <c r="AI25" s="672" t="str">
        <f>HLOOKUP(AI24,$AG$44:$AS$45,2,FALSE)</f>
        <v>社会保険パピィB</v>
      </c>
      <c r="AJ25" s="257"/>
      <c r="AK25" s="672" t="str">
        <f>HLOOKUP(AK24,$AG$44:$AS$45,2,FALSE)</f>
        <v>FUJIミラクルソゲキッズ</v>
      </c>
      <c r="AL25" s="257"/>
      <c r="AM25" s="672" t="str">
        <f>HLOOKUP(AM24,$AG$44:$AS$45,2,FALSE)</f>
        <v>ちゃっきり一番kids</v>
      </c>
      <c r="AN25" s="257"/>
      <c r="AO25" s="672" t="str">
        <f>HLOOKUP(AO24,$AG$44:$AS$45,2,FALSE)</f>
        <v>社会保険パピィB</v>
      </c>
      <c r="AP25" s="257"/>
      <c r="AQ25" s="672" t="str">
        <f>HLOOKUP(AQ24,$AG$44:$AS$45,2,FALSE)</f>
        <v>FUJIミラクルソゲキッズ</v>
      </c>
      <c r="AR25" s="257"/>
      <c r="AS25" s="672" t="str">
        <f>HLOOKUP(AS24,$AG$44:$AS$45,2,FALSE)</f>
        <v>社会保険パピィB</v>
      </c>
      <c r="AT25" s="260"/>
      <c r="AU25" s="260"/>
      <c r="AV25" s="257"/>
      <c r="AW25" s="698" t="str">
        <f>タイムスケジュール!I40</f>
        <v>C10勝</v>
      </c>
      <c r="AX25" s="699"/>
      <c r="AY25" s="700"/>
      <c r="AZ25" s="259"/>
      <c r="BA25" s="257"/>
      <c r="BB25" s="672" t="str">
        <f>タイムスケジュール!W38</f>
        <v>C7勝</v>
      </c>
      <c r="BC25" s="257"/>
      <c r="BD25" s="672" t="str">
        <f>タイムスケジュール!P38</f>
        <v>A7勝</v>
      </c>
      <c r="BE25" s="259"/>
      <c r="BF25" s="257"/>
      <c r="BG25" s="672" t="str">
        <f>タイムスケジュール!W35</f>
        <v>E1位</v>
      </c>
      <c r="BH25" s="257"/>
      <c r="BI25" s="672" t="str">
        <f>タイムスケジュール!P35</f>
        <v>B2勝</v>
      </c>
      <c r="BJ25" s="257"/>
      <c r="BK25" s="672" t="str">
        <f>タイムスケジュール!I35</f>
        <v>B6勝</v>
      </c>
      <c r="BL25" s="257"/>
      <c r="BM25" s="672" t="str">
        <f>タイムスケジュール!W34</f>
        <v>A2勝</v>
      </c>
      <c r="BN25" s="259"/>
      <c r="BO25" s="257"/>
      <c r="BP25" s="672" t="str">
        <f>タイムスケジュール!W30</f>
        <v>G4位</v>
      </c>
      <c r="BQ25" s="257"/>
      <c r="BR25" s="672" t="str">
        <f>タイムスケジュール!P30</f>
        <v>G2位</v>
      </c>
      <c r="BS25" s="257"/>
      <c r="BT25" s="672" t="str">
        <f>タイムスケジュール!P34</f>
        <v>E2位</v>
      </c>
      <c r="BU25" s="257"/>
      <c r="BV25" s="672" t="str">
        <f>タイムスケジュール!I34</f>
        <v>F3位</v>
      </c>
      <c r="BW25" s="257"/>
      <c r="BX25" s="672" t="str">
        <f>タイムスケジュール!I30</f>
        <v>F4位</v>
      </c>
      <c r="BY25" s="259"/>
      <c r="BZ25" s="257"/>
      <c r="CA25" s="672" t="str">
        <f>HLOOKUP(CA24,$CA$44:$FQ$45,2,FALSE)</f>
        <v>ワンピース三島J</v>
      </c>
      <c r="CB25" s="257"/>
      <c r="CC25" s="672" t="str">
        <f>HLOOKUP(CC24,$CA$44:$FQ$45,2,FALSE)</f>
        <v>スーパー長野Jr</v>
      </c>
      <c r="CD25" s="257"/>
      <c r="CE25" s="672" t="str">
        <f>HLOOKUP(CE24,$CA$44:$FQ$45,2,FALSE)</f>
        <v>スーパー長野Jr</v>
      </c>
      <c r="CF25" s="257"/>
      <c r="CG25" s="672" t="str">
        <f>HLOOKUP(CG24,$CA$44:$FQ$45,2,FALSE)</f>
        <v>FUJIミラクルキッズJr.</v>
      </c>
      <c r="CH25" s="257"/>
      <c r="CI25" s="672" t="str">
        <f>HLOOKUP(CI24,$CA$44:$FQ$45,2,FALSE)</f>
        <v>スーパー長野Jr</v>
      </c>
      <c r="CJ25" s="257"/>
      <c r="CK25" s="672" t="str">
        <f>HLOOKUP(CK24,$CA$44:$FQ$45,2,FALSE)</f>
        <v>ワンピース三島J</v>
      </c>
      <c r="CL25" s="259"/>
      <c r="CM25" s="257"/>
      <c r="CN25" s="675" t="str">
        <f>HLOOKUP(CN24,$CA$44:$FQ$45,2,FALSE)</f>
        <v>リトル☆スターズJr</v>
      </c>
      <c r="CO25" s="321"/>
      <c r="CP25" s="675" t="str">
        <f>HLOOKUP(CP24,$CA$44:$FQ$45,2,FALSE)</f>
        <v>龍池舎じゅにあB</v>
      </c>
      <c r="CQ25" s="321"/>
      <c r="CR25" s="675" t="str">
        <f>HLOOKUP(CR24,$CA$44:$FQ$45,2,FALSE)</f>
        <v>龍池舎じゅにあB</v>
      </c>
      <c r="CS25" s="321"/>
      <c r="CT25" s="675" t="str">
        <f>HLOOKUP(CT24,$CA$44:$FQ$45,2,FALSE)</f>
        <v>リトル☆スターズJr</v>
      </c>
      <c r="CU25" s="321"/>
      <c r="CV25" s="675" t="str">
        <f>HLOOKUP(CV24,$CA$44:$FQ$45,2,FALSE)</f>
        <v>リトル☆スターズJr</v>
      </c>
      <c r="CW25" s="321"/>
      <c r="CX25" s="675" t="str">
        <f>HLOOKUP(CX24,$CA$44:$FQ$45,2,FALSE)</f>
        <v>ハリケーンキッズ三島Jr</v>
      </c>
      <c r="CY25" s="259"/>
      <c r="CZ25" s="257"/>
      <c r="DA25" s="672" t="str">
        <f>HLOOKUP(DA24,$CA$44:$FQ$45,2,FALSE)</f>
        <v>ちゃっきり一番Jr.</v>
      </c>
      <c r="DB25" s="257"/>
      <c r="DC25" s="672" t="str">
        <f>HLOOKUP(DC24,$CA$44:$FQ$45,2,FALSE)</f>
        <v>三島☆金狼Jr</v>
      </c>
      <c r="DD25" s="257"/>
      <c r="DE25" s="672" t="str">
        <f>HLOOKUP(DE24,$CA$44:$FQ$45,2,FALSE)</f>
        <v>三島☆金狼Jr</v>
      </c>
      <c r="DF25" s="257"/>
      <c r="DG25" s="672" t="str">
        <f>HLOOKUP(DG24,$CA$44:$FQ$45,2,FALSE)</f>
        <v>城内キッズジュニア</v>
      </c>
      <c r="DH25" s="257"/>
      <c r="DI25" s="672" t="str">
        <f>HLOOKUP(DI24,$CA$44:$FQ$45,2,FALSE)</f>
        <v>三島☆金狼Jr</v>
      </c>
      <c r="DJ25" s="257"/>
      <c r="DK25" s="672" t="str">
        <f>HLOOKUP(DK24,$CA$44:$FQ$45,2,FALSE)</f>
        <v>ちゃっきり一番Jr.</v>
      </c>
      <c r="DL25" s="257"/>
      <c r="DM25" s="672" t="str">
        <f>HLOOKUP(DM24,$CA$44:$FQ$45,2,FALSE)</f>
        <v>三島☆金狼Jr</v>
      </c>
      <c r="DN25" s="257"/>
      <c r="DO25" s="672" t="str">
        <f>HLOOKUP(DO24,$CA$44:$FQ$45,2,FALSE)</f>
        <v>城内キッズジュニア</v>
      </c>
      <c r="DP25" s="257"/>
      <c r="DQ25" s="672" t="str">
        <f>HLOOKUP(DQ24,$CA$44:$FQ$45,2,FALSE)</f>
        <v>ちゃっきり一番Jr.</v>
      </c>
      <c r="DR25" s="257"/>
      <c r="DS25" s="672" t="str">
        <f>HLOOKUP(DS24,$CA$44:$FQ$45,2,FALSE)</f>
        <v>函南勇楽会・よ組</v>
      </c>
      <c r="DT25" s="259"/>
      <c r="DU25" s="260"/>
      <c r="DV25" s="257"/>
      <c r="DW25" s="698" t="str">
        <f>タイムスケジュール!P40</f>
        <v>C11勝</v>
      </c>
      <c r="DX25" s="699"/>
      <c r="DY25" s="700"/>
      <c r="DZ25" s="715"/>
      <c r="EA25" s="256"/>
      <c r="EB25" s="707" t="str">
        <f>タイムスケジュール!W39</f>
        <v>C9勝</v>
      </c>
      <c r="EC25" s="257"/>
      <c r="ED25" s="707" t="str">
        <f>タイムスケジュール!I39</f>
        <v>B8勝</v>
      </c>
      <c r="EE25" s="259"/>
      <c r="EF25" s="257"/>
      <c r="EG25" s="672" t="str">
        <f>タイムスケジュール!W37</f>
        <v>B5勝</v>
      </c>
      <c r="EH25" s="257"/>
      <c r="EI25" s="672" t="str">
        <f>タイムスケジュール!I37</f>
        <v>A5勝</v>
      </c>
      <c r="EJ25" s="257"/>
      <c r="EK25" s="672" t="str">
        <f>タイムスケジュール!P36</f>
        <v>B4勝</v>
      </c>
      <c r="EL25" s="257"/>
      <c r="EM25" s="672" t="str">
        <f>タイムスケジュール!I36</f>
        <v>A4勝</v>
      </c>
      <c r="EN25" s="259"/>
      <c r="EO25" s="257"/>
      <c r="EP25" s="672" t="str">
        <f>タイムスケジュール!P33</f>
        <v>B1位</v>
      </c>
      <c r="EQ25" s="257"/>
      <c r="ER25" s="672" t="str">
        <f>タイムスケジュール!P32</f>
        <v>D1位</v>
      </c>
      <c r="ES25" s="257"/>
      <c r="ET25" s="672" t="str">
        <f>タイムスケジュール!P31</f>
        <v>D3位</v>
      </c>
      <c r="EU25" s="257"/>
      <c r="EV25" s="672" t="str">
        <f>タイムスケジュール!P29</f>
        <v>B3位</v>
      </c>
      <c r="EW25" s="257"/>
      <c r="EX25" s="672" t="str">
        <f>タイムスケジュール!I33</f>
        <v>D2位</v>
      </c>
      <c r="EY25" s="257"/>
      <c r="EZ25" s="672" t="str">
        <f>タイムスケジュール!I32</f>
        <v>B2位</v>
      </c>
      <c r="FA25" s="257"/>
      <c r="FB25" s="672" t="str">
        <f>タイムスケジュール!I31</f>
        <v>B4位</v>
      </c>
      <c r="FC25" s="257"/>
      <c r="FD25" s="672" t="str">
        <f>タイムスケジュール!I29</f>
        <v>D4位</v>
      </c>
      <c r="FE25" s="259"/>
      <c r="FF25" s="257"/>
      <c r="FG25" s="672" t="str">
        <f>HLOOKUP(FG24,$CA$44:$FQ$45,2,FALSE)</f>
        <v>スーパー長野</v>
      </c>
      <c r="FH25" s="257"/>
      <c r="FI25" s="672" t="str">
        <f>HLOOKUP(FI24,$CA$44:$FQ$45,2,FALSE)</f>
        <v>駒越ドラゴンズ</v>
      </c>
      <c r="FJ25" s="257"/>
      <c r="FK25" s="672" t="str">
        <f>HLOOKUP(FK24,$CA$44:$FQ$45,2,FALSE)</f>
        <v>駒越ドラゴンズ</v>
      </c>
      <c r="FL25" s="257"/>
      <c r="FM25" s="672" t="str">
        <f>HLOOKUP(FM24,$CA$44:$FQ$45,2,FALSE)</f>
        <v>ちゃっきり一番</v>
      </c>
      <c r="FN25" s="257"/>
      <c r="FO25" s="672" t="str">
        <f>HLOOKUP(FO24,$CA$44:$FQ$45,2,FALSE)</f>
        <v>駒越ドラゴンズ</v>
      </c>
      <c r="FP25" s="257"/>
      <c r="FQ25" s="672" t="str">
        <f>HLOOKUP(FQ24,$CA$44:$FQ$45,2,FALSE)</f>
        <v>スーパー長野</v>
      </c>
      <c r="FR25" s="259"/>
      <c r="FS25" s="257"/>
      <c r="FT25" s="672" t="str">
        <f>HLOOKUP(FT24,$FT$44:$GD$45,2,FALSE)</f>
        <v>社会保険ドラゴンズ</v>
      </c>
      <c r="FU25" s="257"/>
      <c r="FV25" s="672" t="str">
        <f>HLOOKUP(FV24,$FT$44:$GD$45,2,FALSE)</f>
        <v>城内キッズ</v>
      </c>
      <c r="FW25" s="257"/>
      <c r="FX25" s="672" t="str">
        <f>HLOOKUP(FX24,$FT$44:$GD$45,2,FALSE)</f>
        <v>城内キッズ</v>
      </c>
      <c r="FY25" s="257"/>
      <c r="FZ25" s="672" t="str">
        <f>HLOOKUP(FZ24,$FT$44:$GD$45,2,FALSE)</f>
        <v>社会保険ドラゴンズ</v>
      </c>
      <c r="GA25" s="257"/>
      <c r="GB25" s="672" t="str">
        <f>HLOOKUP(GB24,$FT$44:$GD$45,2,FALSE)</f>
        <v>社会保険ドラゴンズ</v>
      </c>
      <c r="GC25" s="257"/>
      <c r="GD25" s="672" t="str">
        <f>HLOOKUP(GD24,$FT$44:$GD$45,2,FALSE)</f>
        <v>FUJIミラクルキッズ</v>
      </c>
      <c r="GE25" s="259"/>
      <c r="GF25" s="321"/>
      <c r="GG25" s="675" t="str">
        <f>HLOOKUP(GG24,$GG$44:$GQ$45,2,FALSE)</f>
        <v>三島☆金狼</v>
      </c>
      <c r="GH25" s="321"/>
      <c r="GI25" s="675" t="str">
        <f>HLOOKUP(GI24,$GG$44:$GQ$45,2,FALSE)</f>
        <v>広幡ドッジキッズ</v>
      </c>
      <c r="GJ25" s="321"/>
      <c r="GK25" s="675" t="str">
        <f>HLOOKUP(GK24,$GG$44:$GQ$45,2,FALSE)</f>
        <v>広幡ドッジキッズ</v>
      </c>
      <c r="GL25" s="321"/>
      <c r="GM25" s="675" t="str">
        <f>HLOOKUP(GM24,$GG$44:$GQ$45,2,FALSE)</f>
        <v>リトル☆スターズ</v>
      </c>
      <c r="GN25" s="321"/>
      <c r="GO25" s="675" t="str">
        <f>HLOOKUP(GO24,$GG$44:$GQ$45,2,FALSE)</f>
        <v>広幡ドッジキッズ</v>
      </c>
      <c r="GP25" s="321"/>
      <c r="GQ25" s="675" t="str">
        <f>HLOOKUP(GQ24,$GG$44:$GQ$45,2,FALSE)</f>
        <v>三島☆金狼</v>
      </c>
      <c r="GR25" s="259"/>
      <c r="GS25" s="257"/>
      <c r="GT25" s="672" t="str">
        <f>HLOOKUP(GT24,$GT$44:$HD$45,2,FALSE)</f>
        <v>マジカルキッズ</v>
      </c>
      <c r="GU25" s="257"/>
      <c r="GV25" s="672" t="str">
        <f>HLOOKUP(GV24,$GT$44:$HD$45,2,FALSE)</f>
        <v>函南勇楽会・い組</v>
      </c>
      <c r="GW25" s="257"/>
      <c r="GX25" s="672" t="str">
        <f>HLOOKUP(GX24,$GT$44:$HD$45,2,FALSE)</f>
        <v>函南勇楽会・い組</v>
      </c>
      <c r="GY25" s="257"/>
      <c r="GZ25" s="672" t="str">
        <f>HLOOKUP(GZ24,$GT$44:$HD$45,2,FALSE)</f>
        <v>マジカルキッズ</v>
      </c>
      <c r="HA25" s="257"/>
      <c r="HB25" s="672" t="str">
        <f>HLOOKUP(HB24,$GT$44:$HD$45,2,FALSE)</f>
        <v>マジカルキッズ</v>
      </c>
      <c r="HC25" s="257"/>
      <c r="HD25" s="672" t="str">
        <f>HLOOKUP(HD24,$GT$44:$HD$45,2,FALSE)</f>
        <v>浜松believe.1</v>
      </c>
      <c r="HE25" s="696"/>
      <c r="HF25" s="260"/>
      <c r="HG25" s="260"/>
      <c r="HH25" s="257"/>
      <c r="HI25" s="688"/>
      <c r="HJ25" s="687"/>
      <c r="HL25" s="679"/>
      <c r="HN25" s="693"/>
      <c r="HP25" s="697"/>
    </row>
    <row r="26" spans="1:224" x14ac:dyDescent="0.15">
      <c r="A26" s="711"/>
      <c r="B26" s="697"/>
      <c r="C26" s="257"/>
      <c r="D26" s="673"/>
      <c r="E26" s="259"/>
      <c r="F26" s="257"/>
      <c r="G26" s="673"/>
      <c r="H26" s="257"/>
      <c r="I26" s="673"/>
      <c r="J26" s="260"/>
      <c r="K26" s="257"/>
      <c r="L26" s="673"/>
      <c r="M26" s="257"/>
      <c r="N26" s="673"/>
      <c r="O26" s="257"/>
      <c r="P26" s="673"/>
      <c r="Q26" s="259"/>
      <c r="R26" s="257"/>
      <c r="S26" s="673"/>
      <c r="T26" s="257"/>
      <c r="U26" s="673"/>
      <c r="V26" s="257"/>
      <c r="W26" s="673"/>
      <c r="X26" s="257"/>
      <c r="Y26" s="673"/>
      <c r="Z26" s="257"/>
      <c r="AA26" s="673"/>
      <c r="AB26" s="257"/>
      <c r="AC26" s="673"/>
      <c r="AD26" s="257"/>
      <c r="AE26" s="673"/>
      <c r="AF26" s="257"/>
      <c r="AG26" s="673"/>
      <c r="AH26" s="257"/>
      <c r="AI26" s="673"/>
      <c r="AJ26" s="257"/>
      <c r="AK26" s="673"/>
      <c r="AL26" s="257"/>
      <c r="AM26" s="673"/>
      <c r="AN26" s="257"/>
      <c r="AO26" s="673"/>
      <c r="AP26" s="257"/>
      <c r="AQ26" s="673"/>
      <c r="AR26" s="257"/>
      <c r="AS26" s="673"/>
      <c r="AT26" s="260"/>
      <c r="AU26" s="260"/>
      <c r="AV26" s="257"/>
      <c r="AW26" s="701"/>
      <c r="AX26" s="702"/>
      <c r="AY26" s="703"/>
      <c r="AZ26" s="259"/>
      <c r="BA26" s="257"/>
      <c r="BB26" s="673"/>
      <c r="BC26" s="257"/>
      <c r="BD26" s="673"/>
      <c r="BE26" s="259"/>
      <c r="BF26" s="257"/>
      <c r="BG26" s="673"/>
      <c r="BH26" s="257"/>
      <c r="BI26" s="673"/>
      <c r="BJ26" s="257"/>
      <c r="BK26" s="673"/>
      <c r="BL26" s="257"/>
      <c r="BM26" s="673"/>
      <c r="BN26" s="259"/>
      <c r="BO26" s="257"/>
      <c r="BP26" s="673"/>
      <c r="BQ26" s="257"/>
      <c r="BR26" s="673"/>
      <c r="BS26" s="257"/>
      <c r="BT26" s="673"/>
      <c r="BU26" s="257"/>
      <c r="BV26" s="673"/>
      <c r="BW26" s="257"/>
      <c r="BX26" s="673"/>
      <c r="BY26" s="259"/>
      <c r="BZ26" s="257"/>
      <c r="CA26" s="673"/>
      <c r="CB26" s="257"/>
      <c r="CC26" s="673"/>
      <c r="CD26" s="257"/>
      <c r="CE26" s="673"/>
      <c r="CF26" s="257"/>
      <c r="CG26" s="673"/>
      <c r="CH26" s="257"/>
      <c r="CI26" s="673"/>
      <c r="CJ26" s="257"/>
      <c r="CK26" s="673"/>
      <c r="CL26" s="259"/>
      <c r="CM26" s="257"/>
      <c r="CN26" s="676"/>
      <c r="CO26" s="321"/>
      <c r="CP26" s="676"/>
      <c r="CQ26" s="321"/>
      <c r="CR26" s="676"/>
      <c r="CS26" s="321"/>
      <c r="CT26" s="676"/>
      <c r="CU26" s="321"/>
      <c r="CV26" s="676"/>
      <c r="CW26" s="321"/>
      <c r="CX26" s="676"/>
      <c r="CY26" s="259"/>
      <c r="CZ26" s="257"/>
      <c r="DA26" s="673"/>
      <c r="DB26" s="257"/>
      <c r="DC26" s="673"/>
      <c r="DD26" s="257"/>
      <c r="DE26" s="673"/>
      <c r="DF26" s="257"/>
      <c r="DG26" s="673"/>
      <c r="DH26" s="257"/>
      <c r="DI26" s="673"/>
      <c r="DJ26" s="257"/>
      <c r="DK26" s="673"/>
      <c r="DL26" s="257"/>
      <c r="DM26" s="673"/>
      <c r="DN26" s="257"/>
      <c r="DO26" s="673"/>
      <c r="DP26" s="257"/>
      <c r="DQ26" s="673"/>
      <c r="DR26" s="257"/>
      <c r="DS26" s="673"/>
      <c r="DT26" s="259"/>
      <c r="DU26" s="260"/>
      <c r="DV26" s="257"/>
      <c r="DW26" s="701"/>
      <c r="DX26" s="702"/>
      <c r="DY26" s="703"/>
      <c r="DZ26" s="715"/>
      <c r="EA26" s="256"/>
      <c r="EB26" s="707"/>
      <c r="EC26" s="257"/>
      <c r="ED26" s="707"/>
      <c r="EE26" s="259"/>
      <c r="EF26" s="257"/>
      <c r="EG26" s="673"/>
      <c r="EH26" s="257"/>
      <c r="EI26" s="673"/>
      <c r="EJ26" s="257"/>
      <c r="EK26" s="673"/>
      <c r="EL26" s="257"/>
      <c r="EM26" s="673"/>
      <c r="EN26" s="259"/>
      <c r="EO26" s="257"/>
      <c r="EP26" s="673"/>
      <c r="EQ26" s="257"/>
      <c r="ER26" s="673"/>
      <c r="ES26" s="257"/>
      <c r="ET26" s="673"/>
      <c r="EU26" s="257"/>
      <c r="EV26" s="673"/>
      <c r="EW26" s="257"/>
      <c r="EX26" s="673"/>
      <c r="EY26" s="257"/>
      <c r="EZ26" s="673"/>
      <c r="FA26" s="257"/>
      <c r="FB26" s="673"/>
      <c r="FC26" s="257"/>
      <c r="FD26" s="673"/>
      <c r="FE26" s="259"/>
      <c r="FF26" s="257"/>
      <c r="FG26" s="673"/>
      <c r="FH26" s="257"/>
      <c r="FI26" s="673"/>
      <c r="FJ26" s="257"/>
      <c r="FK26" s="673"/>
      <c r="FL26" s="257"/>
      <c r="FM26" s="673"/>
      <c r="FN26" s="257"/>
      <c r="FO26" s="673"/>
      <c r="FP26" s="257"/>
      <c r="FQ26" s="673"/>
      <c r="FR26" s="259"/>
      <c r="FS26" s="257"/>
      <c r="FT26" s="673"/>
      <c r="FU26" s="257"/>
      <c r="FV26" s="673"/>
      <c r="FW26" s="257"/>
      <c r="FX26" s="673"/>
      <c r="FY26" s="257"/>
      <c r="FZ26" s="673"/>
      <c r="GA26" s="257"/>
      <c r="GB26" s="673"/>
      <c r="GC26" s="257"/>
      <c r="GD26" s="673"/>
      <c r="GE26" s="259"/>
      <c r="GF26" s="321"/>
      <c r="GG26" s="676"/>
      <c r="GH26" s="321"/>
      <c r="GI26" s="676"/>
      <c r="GJ26" s="321"/>
      <c r="GK26" s="676"/>
      <c r="GL26" s="321"/>
      <c r="GM26" s="676"/>
      <c r="GN26" s="321"/>
      <c r="GO26" s="676"/>
      <c r="GP26" s="321"/>
      <c r="GQ26" s="676"/>
      <c r="GR26" s="259"/>
      <c r="GS26" s="257"/>
      <c r="GT26" s="673"/>
      <c r="GU26" s="257"/>
      <c r="GV26" s="673"/>
      <c r="GW26" s="257"/>
      <c r="GX26" s="673"/>
      <c r="GY26" s="257"/>
      <c r="GZ26" s="673"/>
      <c r="HA26" s="257"/>
      <c r="HB26" s="673"/>
      <c r="HC26" s="257"/>
      <c r="HD26" s="673"/>
      <c r="HE26" s="696"/>
      <c r="HF26" s="260"/>
      <c r="HG26" s="260"/>
      <c r="HH26" s="257"/>
      <c r="HI26" s="688"/>
      <c r="HJ26" s="687"/>
      <c r="HL26" s="695" t="s">
        <v>100</v>
      </c>
      <c r="HN26" s="693"/>
      <c r="HP26" s="697"/>
    </row>
    <row r="27" spans="1:224" x14ac:dyDescent="0.15">
      <c r="A27" s="711"/>
      <c r="B27" s="697"/>
      <c r="C27" s="257"/>
      <c r="D27" s="673"/>
      <c r="E27" s="259"/>
      <c r="F27" s="257"/>
      <c r="G27" s="673"/>
      <c r="H27" s="257"/>
      <c r="I27" s="673"/>
      <c r="J27" s="260"/>
      <c r="K27" s="257"/>
      <c r="L27" s="673"/>
      <c r="M27" s="257"/>
      <c r="N27" s="673"/>
      <c r="O27" s="257"/>
      <c r="P27" s="673"/>
      <c r="Q27" s="259"/>
      <c r="R27" s="257"/>
      <c r="S27" s="673"/>
      <c r="T27" s="257"/>
      <c r="U27" s="673"/>
      <c r="V27" s="257"/>
      <c r="W27" s="673"/>
      <c r="X27" s="257"/>
      <c r="Y27" s="673"/>
      <c r="Z27" s="257"/>
      <c r="AA27" s="673"/>
      <c r="AB27" s="257"/>
      <c r="AC27" s="673"/>
      <c r="AD27" s="257"/>
      <c r="AE27" s="673"/>
      <c r="AF27" s="257"/>
      <c r="AG27" s="673"/>
      <c r="AH27" s="257"/>
      <c r="AI27" s="673"/>
      <c r="AJ27" s="257"/>
      <c r="AK27" s="673"/>
      <c r="AL27" s="257"/>
      <c r="AM27" s="673"/>
      <c r="AN27" s="257"/>
      <c r="AO27" s="673"/>
      <c r="AP27" s="257"/>
      <c r="AQ27" s="673"/>
      <c r="AR27" s="257"/>
      <c r="AS27" s="673"/>
      <c r="AT27" s="260"/>
      <c r="AU27" s="260"/>
      <c r="AV27" s="257"/>
      <c r="AW27" s="701"/>
      <c r="AX27" s="702"/>
      <c r="AY27" s="703"/>
      <c r="AZ27" s="259"/>
      <c r="BA27" s="257"/>
      <c r="BB27" s="673"/>
      <c r="BC27" s="257"/>
      <c r="BD27" s="673"/>
      <c r="BE27" s="259"/>
      <c r="BF27" s="257"/>
      <c r="BG27" s="673"/>
      <c r="BH27" s="257"/>
      <c r="BI27" s="673"/>
      <c r="BJ27" s="257"/>
      <c r="BK27" s="673"/>
      <c r="BL27" s="257"/>
      <c r="BM27" s="673"/>
      <c r="BN27" s="259"/>
      <c r="BO27" s="257"/>
      <c r="BP27" s="673"/>
      <c r="BQ27" s="257"/>
      <c r="BR27" s="673"/>
      <c r="BS27" s="257"/>
      <c r="BT27" s="673"/>
      <c r="BU27" s="257"/>
      <c r="BV27" s="673"/>
      <c r="BW27" s="257"/>
      <c r="BX27" s="673"/>
      <c r="BY27" s="259"/>
      <c r="BZ27" s="257"/>
      <c r="CA27" s="673"/>
      <c r="CB27" s="257"/>
      <c r="CC27" s="673"/>
      <c r="CD27" s="257"/>
      <c r="CE27" s="673"/>
      <c r="CF27" s="257"/>
      <c r="CG27" s="673"/>
      <c r="CH27" s="257"/>
      <c r="CI27" s="673"/>
      <c r="CJ27" s="257"/>
      <c r="CK27" s="673"/>
      <c r="CL27" s="259"/>
      <c r="CM27" s="257"/>
      <c r="CN27" s="676"/>
      <c r="CO27" s="321"/>
      <c r="CP27" s="676"/>
      <c r="CQ27" s="321"/>
      <c r="CR27" s="676"/>
      <c r="CS27" s="321"/>
      <c r="CT27" s="676"/>
      <c r="CU27" s="321"/>
      <c r="CV27" s="676"/>
      <c r="CW27" s="321"/>
      <c r="CX27" s="676"/>
      <c r="CY27" s="259"/>
      <c r="CZ27" s="257"/>
      <c r="DA27" s="673"/>
      <c r="DB27" s="257"/>
      <c r="DC27" s="673"/>
      <c r="DD27" s="257"/>
      <c r="DE27" s="673"/>
      <c r="DF27" s="257"/>
      <c r="DG27" s="673"/>
      <c r="DH27" s="257"/>
      <c r="DI27" s="673"/>
      <c r="DJ27" s="257"/>
      <c r="DK27" s="673"/>
      <c r="DL27" s="257"/>
      <c r="DM27" s="673"/>
      <c r="DN27" s="257"/>
      <c r="DO27" s="673"/>
      <c r="DP27" s="257"/>
      <c r="DQ27" s="673"/>
      <c r="DR27" s="257"/>
      <c r="DS27" s="673"/>
      <c r="DT27" s="259"/>
      <c r="DU27" s="260"/>
      <c r="DV27" s="257"/>
      <c r="DW27" s="701"/>
      <c r="DX27" s="702"/>
      <c r="DY27" s="703"/>
      <c r="DZ27" s="715"/>
      <c r="EA27" s="256"/>
      <c r="EB27" s="707"/>
      <c r="EC27" s="257"/>
      <c r="ED27" s="707"/>
      <c r="EE27" s="259"/>
      <c r="EF27" s="257"/>
      <c r="EG27" s="673"/>
      <c r="EH27" s="257"/>
      <c r="EI27" s="673"/>
      <c r="EJ27" s="257"/>
      <c r="EK27" s="673"/>
      <c r="EL27" s="257"/>
      <c r="EM27" s="673"/>
      <c r="EN27" s="259"/>
      <c r="EO27" s="257"/>
      <c r="EP27" s="673"/>
      <c r="EQ27" s="257"/>
      <c r="ER27" s="673"/>
      <c r="ES27" s="257"/>
      <c r="ET27" s="673"/>
      <c r="EU27" s="257"/>
      <c r="EV27" s="673"/>
      <c r="EW27" s="257"/>
      <c r="EX27" s="673"/>
      <c r="EY27" s="257"/>
      <c r="EZ27" s="673"/>
      <c r="FA27" s="257"/>
      <c r="FB27" s="673"/>
      <c r="FC27" s="257"/>
      <c r="FD27" s="673"/>
      <c r="FE27" s="259"/>
      <c r="FF27" s="257"/>
      <c r="FG27" s="673"/>
      <c r="FH27" s="257"/>
      <c r="FI27" s="673"/>
      <c r="FJ27" s="257"/>
      <c r="FK27" s="673"/>
      <c r="FL27" s="257"/>
      <c r="FM27" s="673"/>
      <c r="FN27" s="257"/>
      <c r="FO27" s="673"/>
      <c r="FP27" s="257"/>
      <c r="FQ27" s="673"/>
      <c r="FR27" s="259"/>
      <c r="FS27" s="257"/>
      <c r="FT27" s="673"/>
      <c r="FU27" s="257"/>
      <c r="FV27" s="673"/>
      <c r="FW27" s="257"/>
      <c r="FX27" s="673"/>
      <c r="FY27" s="257"/>
      <c r="FZ27" s="673"/>
      <c r="GA27" s="257"/>
      <c r="GB27" s="673"/>
      <c r="GC27" s="257"/>
      <c r="GD27" s="673"/>
      <c r="GE27" s="259"/>
      <c r="GF27" s="321"/>
      <c r="GG27" s="676"/>
      <c r="GH27" s="321"/>
      <c r="GI27" s="676"/>
      <c r="GJ27" s="321"/>
      <c r="GK27" s="676"/>
      <c r="GL27" s="321"/>
      <c r="GM27" s="676"/>
      <c r="GN27" s="321"/>
      <c r="GO27" s="676"/>
      <c r="GP27" s="321"/>
      <c r="GQ27" s="676"/>
      <c r="GR27" s="259"/>
      <c r="GS27" s="257"/>
      <c r="GT27" s="673"/>
      <c r="GU27" s="257"/>
      <c r="GV27" s="673"/>
      <c r="GW27" s="257"/>
      <c r="GX27" s="673"/>
      <c r="GY27" s="257"/>
      <c r="GZ27" s="673"/>
      <c r="HA27" s="257"/>
      <c r="HB27" s="673"/>
      <c r="HC27" s="257"/>
      <c r="HD27" s="673"/>
      <c r="HE27" s="696"/>
      <c r="HF27" s="260"/>
      <c r="HG27" s="260"/>
      <c r="HH27" s="257"/>
      <c r="HI27" s="688"/>
      <c r="HJ27" s="687"/>
      <c r="HL27" s="695"/>
      <c r="HN27" s="693"/>
      <c r="HP27" s="697"/>
    </row>
    <row r="28" spans="1:224" x14ac:dyDescent="0.15">
      <c r="A28" s="711"/>
      <c r="B28" s="697"/>
      <c r="C28" s="257"/>
      <c r="D28" s="673"/>
      <c r="E28" s="259"/>
      <c r="F28" s="257"/>
      <c r="G28" s="673"/>
      <c r="H28" s="257"/>
      <c r="I28" s="673"/>
      <c r="J28" s="260"/>
      <c r="K28" s="257"/>
      <c r="L28" s="673"/>
      <c r="M28" s="257"/>
      <c r="N28" s="673"/>
      <c r="O28" s="257"/>
      <c r="P28" s="673"/>
      <c r="Q28" s="259"/>
      <c r="R28" s="257"/>
      <c r="S28" s="673"/>
      <c r="T28" s="257"/>
      <c r="U28" s="673"/>
      <c r="V28" s="257"/>
      <c r="W28" s="673"/>
      <c r="X28" s="257"/>
      <c r="Y28" s="673"/>
      <c r="Z28" s="257"/>
      <c r="AA28" s="673"/>
      <c r="AB28" s="257"/>
      <c r="AC28" s="673"/>
      <c r="AD28" s="257"/>
      <c r="AE28" s="673"/>
      <c r="AF28" s="257"/>
      <c r="AG28" s="673"/>
      <c r="AH28" s="257"/>
      <c r="AI28" s="673"/>
      <c r="AJ28" s="257"/>
      <c r="AK28" s="673"/>
      <c r="AL28" s="257"/>
      <c r="AM28" s="673"/>
      <c r="AN28" s="257"/>
      <c r="AO28" s="673"/>
      <c r="AP28" s="257"/>
      <c r="AQ28" s="673"/>
      <c r="AR28" s="257"/>
      <c r="AS28" s="673"/>
      <c r="AT28" s="260"/>
      <c r="AU28" s="260"/>
      <c r="AV28" s="257"/>
      <c r="AW28" s="701"/>
      <c r="AX28" s="702"/>
      <c r="AY28" s="703"/>
      <c r="AZ28" s="259"/>
      <c r="BA28" s="257"/>
      <c r="BB28" s="673"/>
      <c r="BC28" s="257"/>
      <c r="BD28" s="673"/>
      <c r="BE28" s="259"/>
      <c r="BF28" s="257"/>
      <c r="BG28" s="673"/>
      <c r="BH28" s="257"/>
      <c r="BI28" s="673"/>
      <c r="BJ28" s="257"/>
      <c r="BK28" s="673"/>
      <c r="BL28" s="257"/>
      <c r="BM28" s="673"/>
      <c r="BN28" s="259"/>
      <c r="BO28" s="257"/>
      <c r="BP28" s="673"/>
      <c r="BQ28" s="257"/>
      <c r="BR28" s="673"/>
      <c r="BS28" s="257"/>
      <c r="BT28" s="673"/>
      <c r="BU28" s="257"/>
      <c r="BV28" s="673"/>
      <c r="BW28" s="257"/>
      <c r="BX28" s="673"/>
      <c r="BY28" s="259"/>
      <c r="BZ28" s="257"/>
      <c r="CA28" s="673"/>
      <c r="CB28" s="257"/>
      <c r="CC28" s="673"/>
      <c r="CD28" s="257"/>
      <c r="CE28" s="673"/>
      <c r="CF28" s="257"/>
      <c r="CG28" s="673"/>
      <c r="CH28" s="257"/>
      <c r="CI28" s="673"/>
      <c r="CJ28" s="257"/>
      <c r="CK28" s="673"/>
      <c r="CL28" s="259"/>
      <c r="CM28" s="257"/>
      <c r="CN28" s="676"/>
      <c r="CO28" s="321"/>
      <c r="CP28" s="676"/>
      <c r="CQ28" s="321"/>
      <c r="CR28" s="676"/>
      <c r="CS28" s="321"/>
      <c r="CT28" s="676"/>
      <c r="CU28" s="321"/>
      <c r="CV28" s="676"/>
      <c r="CW28" s="321"/>
      <c r="CX28" s="676"/>
      <c r="CY28" s="259"/>
      <c r="CZ28" s="257"/>
      <c r="DA28" s="673"/>
      <c r="DB28" s="257"/>
      <c r="DC28" s="673"/>
      <c r="DD28" s="257"/>
      <c r="DE28" s="673"/>
      <c r="DF28" s="257"/>
      <c r="DG28" s="673"/>
      <c r="DH28" s="257"/>
      <c r="DI28" s="673"/>
      <c r="DJ28" s="257"/>
      <c r="DK28" s="673"/>
      <c r="DL28" s="257"/>
      <c r="DM28" s="673"/>
      <c r="DN28" s="257"/>
      <c r="DO28" s="673"/>
      <c r="DP28" s="257"/>
      <c r="DQ28" s="673"/>
      <c r="DR28" s="257"/>
      <c r="DS28" s="673"/>
      <c r="DT28" s="259"/>
      <c r="DU28" s="260"/>
      <c r="DV28" s="257"/>
      <c r="DW28" s="701"/>
      <c r="DX28" s="702"/>
      <c r="DY28" s="703"/>
      <c r="DZ28" s="715"/>
      <c r="EA28" s="256"/>
      <c r="EB28" s="707"/>
      <c r="EC28" s="257"/>
      <c r="ED28" s="707"/>
      <c r="EE28" s="259"/>
      <c r="EF28" s="257"/>
      <c r="EG28" s="673"/>
      <c r="EH28" s="257"/>
      <c r="EI28" s="673"/>
      <c r="EJ28" s="257"/>
      <c r="EK28" s="673"/>
      <c r="EL28" s="257"/>
      <c r="EM28" s="673"/>
      <c r="EN28" s="259"/>
      <c r="EO28" s="257"/>
      <c r="EP28" s="673"/>
      <c r="EQ28" s="257"/>
      <c r="ER28" s="673"/>
      <c r="ES28" s="257"/>
      <c r="ET28" s="673"/>
      <c r="EU28" s="257"/>
      <c r="EV28" s="673"/>
      <c r="EW28" s="257"/>
      <c r="EX28" s="673"/>
      <c r="EY28" s="257"/>
      <c r="EZ28" s="673"/>
      <c r="FA28" s="257"/>
      <c r="FB28" s="673"/>
      <c r="FC28" s="257"/>
      <c r="FD28" s="673"/>
      <c r="FE28" s="259"/>
      <c r="FF28" s="257"/>
      <c r="FG28" s="673"/>
      <c r="FH28" s="257"/>
      <c r="FI28" s="673"/>
      <c r="FJ28" s="257"/>
      <c r="FK28" s="673"/>
      <c r="FL28" s="257"/>
      <c r="FM28" s="673"/>
      <c r="FN28" s="257"/>
      <c r="FO28" s="673"/>
      <c r="FP28" s="257"/>
      <c r="FQ28" s="673"/>
      <c r="FR28" s="259"/>
      <c r="FS28" s="257"/>
      <c r="FT28" s="673"/>
      <c r="FU28" s="257"/>
      <c r="FV28" s="673"/>
      <c r="FW28" s="257"/>
      <c r="FX28" s="673"/>
      <c r="FY28" s="257"/>
      <c r="FZ28" s="673"/>
      <c r="GA28" s="257"/>
      <c r="GB28" s="673"/>
      <c r="GC28" s="257"/>
      <c r="GD28" s="673"/>
      <c r="GE28" s="259"/>
      <c r="GF28" s="321"/>
      <c r="GG28" s="676"/>
      <c r="GH28" s="321"/>
      <c r="GI28" s="676"/>
      <c r="GJ28" s="321"/>
      <c r="GK28" s="676"/>
      <c r="GL28" s="321"/>
      <c r="GM28" s="676"/>
      <c r="GN28" s="321"/>
      <c r="GO28" s="676"/>
      <c r="GP28" s="321"/>
      <c r="GQ28" s="676"/>
      <c r="GR28" s="259"/>
      <c r="GS28" s="257"/>
      <c r="GT28" s="673"/>
      <c r="GU28" s="257"/>
      <c r="GV28" s="673"/>
      <c r="GW28" s="257"/>
      <c r="GX28" s="673"/>
      <c r="GY28" s="257"/>
      <c r="GZ28" s="673"/>
      <c r="HA28" s="257"/>
      <c r="HB28" s="673"/>
      <c r="HC28" s="257"/>
      <c r="HD28" s="673"/>
      <c r="HE28" s="696"/>
      <c r="HF28" s="260"/>
      <c r="HG28" s="260"/>
      <c r="HH28" s="257"/>
      <c r="HI28" s="688"/>
      <c r="HJ28" s="687"/>
      <c r="HL28" s="695"/>
      <c r="HN28" s="693"/>
      <c r="HP28" s="697"/>
    </row>
    <row r="29" spans="1:224" x14ac:dyDescent="0.15">
      <c r="A29" s="711"/>
      <c r="B29" s="697"/>
      <c r="C29" s="257"/>
      <c r="D29" s="673"/>
      <c r="E29" s="259"/>
      <c r="F29" s="257"/>
      <c r="G29" s="673"/>
      <c r="H29" s="257"/>
      <c r="I29" s="673"/>
      <c r="J29" s="260"/>
      <c r="K29" s="257"/>
      <c r="L29" s="673"/>
      <c r="M29" s="257"/>
      <c r="N29" s="673"/>
      <c r="O29" s="257"/>
      <c r="P29" s="673"/>
      <c r="Q29" s="259"/>
      <c r="R29" s="257"/>
      <c r="S29" s="673"/>
      <c r="T29" s="257"/>
      <c r="U29" s="673"/>
      <c r="V29" s="257"/>
      <c r="W29" s="673"/>
      <c r="X29" s="257"/>
      <c r="Y29" s="673"/>
      <c r="Z29" s="257"/>
      <c r="AA29" s="673"/>
      <c r="AB29" s="257"/>
      <c r="AC29" s="673"/>
      <c r="AD29" s="257"/>
      <c r="AE29" s="673"/>
      <c r="AF29" s="257"/>
      <c r="AG29" s="673"/>
      <c r="AH29" s="257"/>
      <c r="AI29" s="673"/>
      <c r="AJ29" s="257"/>
      <c r="AK29" s="673"/>
      <c r="AL29" s="257"/>
      <c r="AM29" s="673"/>
      <c r="AN29" s="257"/>
      <c r="AO29" s="673"/>
      <c r="AP29" s="257"/>
      <c r="AQ29" s="673"/>
      <c r="AR29" s="257"/>
      <c r="AS29" s="673"/>
      <c r="AT29" s="260"/>
      <c r="AU29" s="260"/>
      <c r="AV29" s="257"/>
      <c r="AW29" s="701"/>
      <c r="AX29" s="702"/>
      <c r="AY29" s="703"/>
      <c r="AZ29" s="259"/>
      <c r="BA29" s="257"/>
      <c r="BB29" s="673"/>
      <c r="BC29" s="257"/>
      <c r="BD29" s="673"/>
      <c r="BE29" s="259"/>
      <c r="BF29" s="257"/>
      <c r="BG29" s="673"/>
      <c r="BH29" s="257"/>
      <c r="BI29" s="673"/>
      <c r="BJ29" s="257"/>
      <c r="BK29" s="673"/>
      <c r="BL29" s="257"/>
      <c r="BM29" s="673"/>
      <c r="BN29" s="259"/>
      <c r="BO29" s="257"/>
      <c r="BP29" s="673"/>
      <c r="BQ29" s="257"/>
      <c r="BR29" s="673"/>
      <c r="BS29" s="257"/>
      <c r="BT29" s="673"/>
      <c r="BU29" s="257"/>
      <c r="BV29" s="673"/>
      <c r="BW29" s="257"/>
      <c r="BX29" s="673"/>
      <c r="BY29" s="259"/>
      <c r="BZ29" s="257"/>
      <c r="CA29" s="673"/>
      <c r="CB29" s="257"/>
      <c r="CC29" s="673"/>
      <c r="CD29" s="257"/>
      <c r="CE29" s="673"/>
      <c r="CF29" s="257"/>
      <c r="CG29" s="673"/>
      <c r="CH29" s="257"/>
      <c r="CI29" s="673"/>
      <c r="CJ29" s="257"/>
      <c r="CK29" s="673"/>
      <c r="CL29" s="259"/>
      <c r="CM29" s="257"/>
      <c r="CN29" s="676"/>
      <c r="CO29" s="321"/>
      <c r="CP29" s="676"/>
      <c r="CQ29" s="321"/>
      <c r="CR29" s="676"/>
      <c r="CS29" s="321"/>
      <c r="CT29" s="676"/>
      <c r="CU29" s="321"/>
      <c r="CV29" s="676"/>
      <c r="CW29" s="321"/>
      <c r="CX29" s="676"/>
      <c r="CY29" s="259"/>
      <c r="CZ29" s="257"/>
      <c r="DA29" s="673"/>
      <c r="DB29" s="257"/>
      <c r="DC29" s="673"/>
      <c r="DD29" s="257"/>
      <c r="DE29" s="673"/>
      <c r="DF29" s="257"/>
      <c r="DG29" s="673"/>
      <c r="DH29" s="257"/>
      <c r="DI29" s="673"/>
      <c r="DJ29" s="257"/>
      <c r="DK29" s="673"/>
      <c r="DL29" s="257"/>
      <c r="DM29" s="673"/>
      <c r="DN29" s="257"/>
      <c r="DO29" s="673"/>
      <c r="DP29" s="257"/>
      <c r="DQ29" s="673"/>
      <c r="DR29" s="257"/>
      <c r="DS29" s="673"/>
      <c r="DT29" s="259"/>
      <c r="DU29" s="260"/>
      <c r="DV29" s="257"/>
      <c r="DW29" s="701"/>
      <c r="DX29" s="702"/>
      <c r="DY29" s="703"/>
      <c r="DZ29" s="715"/>
      <c r="EA29" s="256"/>
      <c r="EB29" s="707"/>
      <c r="EC29" s="257"/>
      <c r="ED29" s="707"/>
      <c r="EE29" s="259"/>
      <c r="EF29" s="257"/>
      <c r="EG29" s="673"/>
      <c r="EH29" s="257"/>
      <c r="EI29" s="673"/>
      <c r="EJ29" s="257"/>
      <c r="EK29" s="673"/>
      <c r="EL29" s="257"/>
      <c r="EM29" s="673"/>
      <c r="EN29" s="259"/>
      <c r="EO29" s="257"/>
      <c r="EP29" s="673"/>
      <c r="EQ29" s="257"/>
      <c r="ER29" s="673"/>
      <c r="ES29" s="257"/>
      <c r="ET29" s="673"/>
      <c r="EU29" s="257"/>
      <c r="EV29" s="673"/>
      <c r="EW29" s="257"/>
      <c r="EX29" s="673"/>
      <c r="EY29" s="257"/>
      <c r="EZ29" s="673"/>
      <c r="FA29" s="257"/>
      <c r="FB29" s="673"/>
      <c r="FC29" s="257"/>
      <c r="FD29" s="673"/>
      <c r="FE29" s="259"/>
      <c r="FF29" s="257"/>
      <c r="FG29" s="673"/>
      <c r="FH29" s="257"/>
      <c r="FI29" s="673"/>
      <c r="FJ29" s="257"/>
      <c r="FK29" s="673"/>
      <c r="FL29" s="257"/>
      <c r="FM29" s="673"/>
      <c r="FN29" s="257"/>
      <c r="FO29" s="673"/>
      <c r="FP29" s="257"/>
      <c r="FQ29" s="673"/>
      <c r="FR29" s="259"/>
      <c r="FS29" s="257"/>
      <c r="FT29" s="673"/>
      <c r="FU29" s="257"/>
      <c r="FV29" s="673"/>
      <c r="FW29" s="257"/>
      <c r="FX29" s="673"/>
      <c r="FY29" s="257"/>
      <c r="FZ29" s="673"/>
      <c r="GA29" s="257"/>
      <c r="GB29" s="673"/>
      <c r="GC29" s="257"/>
      <c r="GD29" s="673"/>
      <c r="GE29" s="259"/>
      <c r="GF29" s="321"/>
      <c r="GG29" s="676"/>
      <c r="GH29" s="321"/>
      <c r="GI29" s="676"/>
      <c r="GJ29" s="321"/>
      <c r="GK29" s="676"/>
      <c r="GL29" s="321"/>
      <c r="GM29" s="676"/>
      <c r="GN29" s="321"/>
      <c r="GO29" s="676"/>
      <c r="GP29" s="321"/>
      <c r="GQ29" s="676"/>
      <c r="GR29" s="259"/>
      <c r="GS29" s="257"/>
      <c r="GT29" s="673"/>
      <c r="GU29" s="257"/>
      <c r="GV29" s="673"/>
      <c r="GW29" s="257"/>
      <c r="GX29" s="673"/>
      <c r="GY29" s="257"/>
      <c r="GZ29" s="673"/>
      <c r="HA29" s="257"/>
      <c r="HB29" s="673"/>
      <c r="HC29" s="257"/>
      <c r="HD29" s="673"/>
      <c r="HE29" s="696"/>
      <c r="HF29" s="260"/>
      <c r="HG29" s="260"/>
      <c r="HH29" s="257"/>
      <c r="HI29" s="688"/>
      <c r="HJ29" s="687"/>
      <c r="HL29" s="695"/>
      <c r="HN29" s="693"/>
      <c r="HP29" s="697"/>
    </row>
    <row r="30" spans="1:224" x14ac:dyDescent="0.15">
      <c r="A30" s="711"/>
      <c r="B30" s="697"/>
      <c r="C30" s="257"/>
      <c r="D30" s="673"/>
      <c r="E30" s="259"/>
      <c r="F30" s="257"/>
      <c r="G30" s="673"/>
      <c r="H30" s="257"/>
      <c r="I30" s="673"/>
      <c r="J30" s="260"/>
      <c r="K30" s="257"/>
      <c r="L30" s="673"/>
      <c r="M30" s="257"/>
      <c r="N30" s="673"/>
      <c r="O30" s="257"/>
      <c r="P30" s="673"/>
      <c r="Q30" s="259"/>
      <c r="R30" s="257"/>
      <c r="S30" s="673"/>
      <c r="T30" s="257"/>
      <c r="U30" s="673"/>
      <c r="V30" s="257"/>
      <c r="W30" s="673"/>
      <c r="X30" s="257"/>
      <c r="Y30" s="673"/>
      <c r="Z30" s="257"/>
      <c r="AA30" s="673"/>
      <c r="AB30" s="257"/>
      <c r="AC30" s="673"/>
      <c r="AD30" s="257"/>
      <c r="AE30" s="673"/>
      <c r="AF30" s="257"/>
      <c r="AG30" s="673"/>
      <c r="AH30" s="257"/>
      <c r="AI30" s="673"/>
      <c r="AJ30" s="257"/>
      <c r="AK30" s="673"/>
      <c r="AL30" s="257"/>
      <c r="AM30" s="673"/>
      <c r="AN30" s="257"/>
      <c r="AO30" s="673"/>
      <c r="AP30" s="257"/>
      <c r="AQ30" s="673"/>
      <c r="AR30" s="257"/>
      <c r="AS30" s="673"/>
      <c r="AT30" s="260"/>
      <c r="AU30" s="260"/>
      <c r="AV30" s="257"/>
      <c r="AW30" s="701"/>
      <c r="AX30" s="702"/>
      <c r="AY30" s="703"/>
      <c r="AZ30" s="259"/>
      <c r="BA30" s="257"/>
      <c r="BB30" s="673"/>
      <c r="BC30" s="257"/>
      <c r="BD30" s="673"/>
      <c r="BE30" s="259"/>
      <c r="BF30" s="257"/>
      <c r="BG30" s="673"/>
      <c r="BH30" s="257"/>
      <c r="BI30" s="673"/>
      <c r="BJ30" s="257"/>
      <c r="BK30" s="673"/>
      <c r="BL30" s="257"/>
      <c r="BM30" s="673"/>
      <c r="BN30" s="259"/>
      <c r="BO30" s="257"/>
      <c r="BP30" s="673"/>
      <c r="BQ30" s="257"/>
      <c r="BR30" s="673"/>
      <c r="BS30" s="257"/>
      <c r="BT30" s="673"/>
      <c r="BU30" s="257"/>
      <c r="BV30" s="673"/>
      <c r="BW30" s="257"/>
      <c r="BX30" s="673"/>
      <c r="BY30" s="259"/>
      <c r="BZ30" s="257"/>
      <c r="CA30" s="673"/>
      <c r="CB30" s="257"/>
      <c r="CC30" s="673"/>
      <c r="CD30" s="257"/>
      <c r="CE30" s="673"/>
      <c r="CF30" s="257"/>
      <c r="CG30" s="673"/>
      <c r="CH30" s="257"/>
      <c r="CI30" s="673"/>
      <c r="CJ30" s="257"/>
      <c r="CK30" s="673"/>
      <c r="CL30" s="259"/>
      <c r="CM30" s="257"/>
      <c r="CN30" s="676"/>
      <c r="CO30" s="321"/>
      <c r="CP30" s="676"/>
      <c r="CQ30" s="321"/>
      <c r="CR30" s="676"/>
      <c r="CS30" s="321"/>
      <c r="CT30" s="676"/>
      <c r="CU30" s="321"/>
      <c r="CV30" s="676"/>
      <c r="CW30" s="321"/>
      <c r="CX30" s="676"/>
      <c r="CY30" s="259"/>
      <c r="CZ30" s="257"/>
      <c r="DA30" s="673"/>
      <c r="DB30" s="257"/>
      <c r="DC30" s="673"/>
      <c r="DD30" s="257"/>
      <c r="DE30" s="673"/>
      <c r="DF30" s="257"/>
      <c r="DG30" s="673"/>
      <c r="DH30" s="257"/>
      <c r="DI30" s="673"/>
      <c r="DJ30" s="257"/>
      <c r="DK30" s="673"/>
      <c r="DL30" s="257"/>
      <c r="DM30" s="673"/>
      <c r="DN30" s="257"/>
      <c r="DO30" s="673"/>
      <c r="DP30" s="257"/>
      <c r="DQ30" s="673"/>
      <c r="DR30" s="257"/>
      <c r="DS30" s="673"/>
      <c r="DT30" s="259"/>
      <c r="DU30" s="260"/>
      <c r="DV30" s="257"/>
      <c r="DW30" s="701"/>
      <c r="DX30" s="702"/>
      <c r="DY30" s="703"/>
      <c r="DZ30" s="715"/>
      <c r="EA30" s="256"/>
      <c r="EB30" s="707"/>
      <c r="EC30" s="257"/>
      <c r="ED30" s="707"/>
      <c r="EE30" s="259"/>
      <c r="EF30" s="257"/>
      <c r="EG30" s="673"/>
      <c r="EH30" s="257"/>
      <c r="EI30" s="673"/>
      <c r="EJ30" s="257"/>
      <c r="EK30" s="673"/>
      <c r="EL30" s="257"/>
      <c r="EM30" s="673"/>
      <c r="EN30" s="259"/>
      <c r="EO30" s="257"/>
      <c r="EP30" s="673"/>
      <c r="EQ30" s="257"/>
      <c r="ER30" s="673"/>
      <c r="ES30" s="257"/>
      <c r="ET30" s="673"/>
      <c r="EU30" s="257"/>
      <c r="EV30" s="673"/>
      <c r="EW30" s="257"/>
      <c r="EX30" s="673"/>
      <c r="EY30" s="257"/>
      <c r="EZ30" s="673"/>
      <c r="FA30" s="257"/>
      <c r="FB30" s="673"/>
      <c r="FC30" s="257"/>
      <c r="FD30" s="673"/>
      <c r="FE30" s="259"/>
      <c r="FF30" s="257"/>
      <c r="FG30" s="673"/>
      <c r="FH30" s="257"/>
      <c r="FI30" s="673"/>
      <c r="FJ30" s="257"/>
      <c r="FK30" s="673"/>
      <c r="FL30" s="257"/>
      <c r="FM30" s="673"/>
      <c r="FN30" s="257"/>
      <c r="FO30" s="673"/>
      <c r="FP30" s="257"/>
      <c r="FQ30" s="673"/>
      <c r="FR30" s="259"/>
      <c r="FS30" s="257"/>
      <c r="FT30" s="673"/>
      <c r="FU30" s="257"/>
      <c r="FV30" s="673"/>
      <c r="FW30" s="257"/>
      <c r="FX30" s="673"/>
      <c r="FY30" s="257"/>
      <c r="FZ30" s="673"/>
      <c r="GA30" s="257"/>
      <c r="GB30" s="673"/>
      <c r="GC30" s="257"/>
      <c r="GD30" s="673"/>
      <c r="GE30" s="259"/>
      <c r="GF30" s="321"/>
      <c r="GG30" s="676"/>
      <c r="GH30" s="321"/>
      <c r="GI30" s="676"/>
      <c r="GJ30" s="321"/>
      <c r="GK30" s="676"/>
      <c r="GL30" s="321"/>
      <c r="GM30" s="676"/>
      <c r="GN30" s="321"/>
      <c r="GO30" s="676"/>
      <c r="GP30" s="321"/>
      <c r="GQ30" s="676"/>
      <c r="GR30" s="259"/>
      <c r="GS30" s="257"/>
      <c r="GT30" s="673"/>
      <c r="GU30" s="257"/>
      <c r="GV30" s="673"/>
      <c r="GW30" s="257"/>
      <c r="GX30" s="673"/>
      <c r="GY30" s="257"/>
      <c r="GZ30" s="673"/>
      <c r="HA30" s="257"/>
      <c r="HB30" s="673"/>
      <c r="HC30" s="257"/>
      <c r="HD30" s="673"/>
      <c r="HE30" s="696"/>
      <c r="HF30" s="260"/>
      <c r="HG30" s="260"/>
      <c r="HH30" s="257"/>
      <c r="HI30" s="688"/>
      <c r="HJ30" s="687"/>
      <c r="HL30" s="695"/>
      <c r="HN30" s="693"/>
      <c r="HP30" s="697"/>
    </row>
    <row r="31" spans="1:224" x14ac:dyDescent="0.15">
      <c r="A31" s="711"/>
      <c r="B31" s="697"/>
      <c r="C31" s="257"/>
      <c r="D31" s="673"/>
      <c r="E31" s="259"/>
      <c r="F31" s="257"/>
      <c r="G31" s="673"/>
      <c r="H31" s="257"/>
      <c r="I31" s="673"/>
      <c r="J31" s="260"/>
      <c r="K31" s="257"/>
      <c r="L31" s="673"/>
      <c r="M31" s="257"/>
      <c r="N31" s="673"/>
      <c r="O31" s="257"/>
      <c r="P31" s="673"/>
      <c r="Q31" s="259"/>
      <c r="R31" s="257"/>
      <c r="S31" s="673"/>
      <c r="T31" s="257"/>
      <c r="U31" s="673"/>
      <c r="V31" s="257"/>
      <c r="W31" s="673"/>
      <c r="X31" s="257"/>
      <c r="Y31" s="673"/>
      <c r="Z31" s="257"/>
      <c r="AA31" s="673"/>
      <c r="AB31" s="257"/>
      <c r="AC31" s="673"/>
      <c r="AD31" s="257"/>
      <c r="AE31" s="673"/>
      <c r="AF31" s="257"/>
      <c r="AG31" s="673"/>
      <c r="AH31" s="257"/>
      <c r="AI31" s="673"/>
      <c r="AJ31" s="257"/>
      <c r="AK31" s="673"/>
      <c r="AL31" s="257"/>
      <c r="AM31" s="673"/>
      <c r="AN31" s="257"/>
      <c r="AO31" s="673"/>
      <c r="AP31" s="257"/>
      <c r="AQ31" s="673"/>
      <c r="AR31" s="257"/>
      <c r="AS31" s="673"/>
      <c r="AT31" s="260"/>
      <c r="AU31" s="260"/>
      <c r="AV31" s="257"/>
      <c r="AW31" s="701"/>
      <c r="AX31" s="702"/>
      <c r="AY31" s="703"/>
      <c r="AZ31" s="259"/>
      <c r="BA31" s="257"/>
      <c r="BB31" s="673"/>
      <c r="BC31" s="257"/>
      <c r="BD31" s="673"/>
      <c r="BE31" s="259"/>
      <c r="BF31" s="257"/>
      <c r="BG31" s="673"/>
      <c r="BH31" s="257"/>
      <c r="BI31" s="673"/>
      <c r="BJ31" s="257"/>
      <c r="BK31" s="673"/>
      <c r="BL31" s="257"/>
      <c r="BM31" s="673"/>
      <c r="BN31" s="259"/>
      <c r="BO31" s="257"/>
      <c r="BP31" s="673"/>
      <c r="BQ31" s="257"/>
      <c r="BR31" s="673"/>
      <c r="BS31" s="257"/>
      <c r="BT31" s="673"/>
      <c r="BU31" s="257"/>
      <c r="BV31" s="673"/>
      <c r="BW31" s="257"/>
      <c r="BX31" s="673"/>
      <c r="BY31" s="259"/>
      <c r="BZ31" s="257"/>
      <c r="CA31" s="673"/>
      <c r="CB31" s="257"/>
      <c r="CC31" s="673"/>
      <c r="CD31" s="257"/>
      <c r="CE31" s="673"/>
      <c r="CF31" s="257"/>
      <c r="CG31" s="673"/>
      <c r="CH31" s="257"/>
      <c r="CI31" s="673"/>
      <c r="CJ31" s="257"/>
      <c r="CK31" s="673"/>
      <c r="CL31" s="259"/>
      <c r="CM31" s="257"/>
      <c r="CN31" s="676"/>
      <c r="CO31" s="321"/>
      <c r="CP31" s="676"/>
      <c r="CQ31" s="321"/>
      <c r="CR31" s="676"/>
      <c r="CS31" s="321"/>
      <c r="CT31" s="676"/>
      <c r="CU31" s="321"/>
      <c r="CV31" s="676"/>
      <c r="CW31" s="321"/>
      <c r="CX31" s="676"/>
      <c r="CY31" s="259"/>
      <c r="CZ31" s="257"/>
      <c r="DA31" s="673"/>
      <c r="DB31" s="257"/>
      <c r="DC31" s="673"/>
      <c r="DD31" s="257"/>
      <c r="DE31" s="673"/>
      <c r="DF31" s="257"/>
      <c r="DG31" s="673"/>
      <c r="DH31" s="257"/>
      <c r="DI31" s="673"/>
      <c r="DJ31" s="257"/>
      <c r="DK31" s="673"/>
      <c r="DL31" s="257"/>
      <c r="DM31" s="673"/>
      <c r="DN31" s="257"/>
      <c r="DO31" s="673"/>
      <c r="DP31" s="257"/>
      <c r="DQ31" s="673"/>
      <c r="DR31" s="257"/>
      <c r="DS31" s="673"/>
      <c r="DT31" s="259"/>
      <c r="DU31" s="260"/>
      <c r="DV31" s="257"/>
      <c r="DW31" s="701"/>
      <c r="DX31" s="702"/>
      <c r="DY31" s="703"/>
      <c r="DZ31" s="259"/>
      <c r="EA31" s="259"/>
      <c r="EB31" s="707"/>
      <c r="EC31" s="257"/>
      <c r="ED31" s="707"/>
      <c r="EE31" s="259"/>
      <c r="EF31" s="257"/>
      <c r="EG31" s="673"/>
      <c r="EH31" s="257"/>
      <c r="EI31" s="673"/>
      <c r="EJ31" s="257"/>
      <c r="EK31" s="673"/>
      <c r="EL31" s="257"/>
      <c r="EM31" s="673"/>
      <c r="EN31" s="259"/>
      <c r="EO31" s="257"/>
      <c r="EP31" s="673"/>
      <c r="EQ31" s="257"/>
      <c r="ER31" s="673"/>
      <c r="ES31" s="257"/>
      <c r="ET31" s="673"/>
      <c r="EU31" s="257"/>
      <c r="EV31" s="673"/>
      <c r="EW31" s="257"/>
      <c r="EX31" s="673"/>
      <c r="EY31" s="257"/>
      <c r="EZ31" s="673"/>
      <c r="FA31" s="257"/>
      <c r="FB31" s="673"/>
      <c r="FC31" s="257"/>
      <c r="FD31" s="673"/>
      <c r="FE31" s="259"/>
      <c r="FF31" s="257"/>
      <c r="FG31" s="673"/>
      <c r="FH31" s="257"/>
      <c r="FI31" s="673"/>
      <c r="FJ31" s="257"/>
      <c r="FK31" s="673"/>
      <c r="FL31" s="257"/>
      <c r="FM31" s="673"/>
      <c r="FN31" s="257"/>
      <c r="FO31" s="673"/>
      <c r="FP31" s="257"/>
      <c r="FQ31" s="673"/>
      <c r="FR31" s="259"/>
      <c r="FS31" s="257"/>
      <c r="FT31" s="673"/>
      <c r="FU31" s="257"/>
      <c r="FV31" s="673"/>
      <c r="FW31" s="257"/>
      <c r="FX31" s="673"/>
      <c r="FY31" s="257"/>
      <c r="FZ31" s="673"/>
      <c r="GA31" s="257"/>
      <c r="GB31" s="673"/>
      <c r="GC31" s="257"/>
      <c r="GD31" s="673"/>
      <c r="GE31" s="259"/>
      <c r="GF31" s="321"/>
      <c r="GG31" s="676"/>
      <c r="GH31" s="321"/>
      <c r="GI31" s="676"/>
      <c r="GJ31" s="321"/>
      <c r="GK31" s="676"/>
      <c r="GL31" s="321"/>
      <c r="GM31" s="676"/>
      <c r="GN31" s="321"/>
      <c r="GO31" s="676"/>
      <c r="GP31" s="321"/>
      <c r="GQ31" s="676"/>
      <c r="GR31" s="259"/>
      <c r="GS31" s="257"/>
      <c r="GT31" s="673"/>
      <c r="GU31" s="257"/>
      <c r="GV31" s="673"/>
      <c r="GW31" s="257"/>
      <c r="GX31" s="673"/>
      <c r="GY31" s="257"/>
      <c r="GZ31" s="673"/>
      <c r="HA31" s="257"/>
      <c r="HB31" s="673"/>
      <c r="HC31" s="257"/>
      <c r="HD31" s="673"/>
      <c r="HE31" s="696"/>
      <c r="HF31" s="260"/>
      <c r="HG31" s="260"/>
      <c r="HH31" s="257"/>
      <c r="HI31" s="688"/>
      <c r="HJ31" s="687"/>
      <c r="HL31" s="695"/>
      <c r="HN31" s="693"/>
      <c r="HP31" s="697"/>
    </row>
    <row r="32" spans="1:224" x14ac:dyDescent="0.15">
      <c r="A32" s="711"/>
      <c r="B32" s="697"/>
      <c r="C32" s="257"/>
      <c r="D32" s="673"/>
      <c r="E32" s="259"/>
      <c r="F32" s="257"/>
      <c r="G32" s="673"/>
      <c r="H32" s="257"/>
      <c r="I32" s="673"/>
      <c r="J32" s="260"/>
      <c r="K32" s="257"/>
      <c r="L32" s="673"/>
      <c r="M32" s="257"/>
      <c r="N32" s="673"/>
      <c r="O32" s="257"/>
      <c r="P32" s="673"/>
      <c r="Q32" s="259"/>
      <c r="R32" s="257"/>
      <c r="S32" s="673"/>
      <c r="T32" s="257"/>
      <c r="U32" s="673"/>
      <c r="V32" s="257"/>
      <c r="W32" s="673"/>
      <c r="X32" s="257"/>
      <c r="Y32" s="673"/>
      <c r="Z32" s="257"/>
      <c r="AA32" s="673"/>
      <c r="AB32" s="257"/>
      <c r="AC32" s="673"/>
      <c r="AD32" s="257"/>
      <c r="AE32" s="673"/>
      <c r="AF32" s="257"/>
      <c r="AG32" s="673"/>
      <c r="AH32" s="257"/>
      <c r="AI32" s="673"/>
      <c r="AJ32" s="257"/>
      <c r="AK32" s="673"/>
      <c r="AL32" s="257"/>
      <c r="AM32" s="673"/>
      <c r="AN32" s="257"/>
      <c r="AO32" s="673"/>
      <c r="AP32" s="257"/>
      <c r="AQ32" s="673"/>
      <c r="AR32" s="257"/>
      <c r="AS32" s="673"/>
      <c r="AT32" s="260"/>
      <c r="AU32" s="260"/>
      <c r="AV32" s="257"/>
      <c r="AW32" s="701"/>
      <c r="AX32" s="702"/>
      <c r="AY32" s="703"/>
      <c r="AZ32" s="259"/>
      <c r="BA32" s="257"/>
      <c r="BB32" s="673"/>
      <c r="BC32" s="257"/>
      <c r="BD32" s="673"/>
      <c r="BE32" s="259"/>
      <c r="BF32" s="257"/>
      <c r="BG32" s="673"/>
      <c r="BH32" s="257"/>
      <c r="BI32" s="673"/>
      <c r="BJ32" s="257"/>
      <c r="BK32" s="673"/>
      <c r="BL32" s="257"/>
      <c r="BM32" s="673"/>
      <c r="BN32" s="259"/>
      <c r="BO32" s="257"/>
      <c r="BP32" s="673"/>
      <c r="BQ32" s="257"/>
      <c r="BR32" s="673"/>
      <c r="BS32" s="257"/>
      <c r="BT32" s="673"/>
      <c r="BU32" s="257"/>
      <c r="BV32" s="673"/>
      <c r="BW32" s="257"/>
      <c r="BX32" s="673"/>
      <c r="BY32" s="259"/>
      <c r="BZ32" s="257"/>
      <c r="CA32" s="673"/>
      <c r="CB32" s="257"/>
      <c r="CC32" s="673"/>
      <c r="CD32" s="257"/>
      <c r="CE32" s="673"/>
      <c r="CF32" s="257"/>
      <c r="CG32" s="673"/>
      <c r="CH32" s="257"/>
      <c r="CI32" s="673"/>
      <c r="CJ32" s="257"/>
      <c r="CK32" s="673"/>
      <c r="CL32" s="259"/>
      <c r="CM32" s="257"/>
      <c r="CN32" s="676"/>
      <c r="CO32" s="321"/>
      <c r="CP32" s="676"/>
      <c r="CQ32" s="321"/>
      <c r="CR32" s="676"/>
      <c r="CS32" s="321"/>
      <c r="CT32" s="676"/>
      <c r="CU32" s="321"/>
      <c r="CV32" s="676"/>
      <c r="CW32" s="321"/>
      <c r="CX32" s="676"/>
      <c r="CY32" s="259"/>
      <c r="CZ32" s="257"/>
      <c r="DA32" s="673"/>
      <c r="DB32" s="257"/>
      <c r="DC32" s="673"/>
      <c r="DD32" s="257"/>
      <c r="DE32" s="673"/>
      <c r="DF32" s="257"/>
      <c r="DG32" s="673"/>
      <c r="DH32" s="257"/>
      <c r="DI32" s="673"/>
      <c r="DJ32" s="257"/>
      <c r="DK32" s="673"/>
      <c r="DL32" s="257"/>
      <c r="DM32" s="673"/>
      <c r="DN32" s="257"/>
      <c r="DO32" s="673"/>
      <c r="DP32" s="257"/>
      <c r="DQ32" s="673"/>
      <c r="DR32" s="257"/>
      <c r="DS32" s="673"/>
      <c r="DT32" s="259"/>
      <c r="DU32" s="260"/>
      <c r="DV32" s="257"/>
      <c r="DW32" s="701"/>
      <c r="DX32" s="702"/>
      <c r="DY32" s="703"/>
      <c r="DZ32" s="259"/>
      <c r="EA32" s="259"/>
      <c r="EB32" s="707"/>
      <c r="EC32" s="257"/>
      <c r="ED32" s="707"/>
      <c r="EE32" s="259"/>
      <c r="EF32" s="257"/>
      <c r="EG32" s="673"/>
      <c r="EH32" s="257"/>
      <c r="EI32" s="673"/>
      <c r="EJ32" s="257"/>
      <c r="EK32" s="673"/>
      <c r="EL32" s="257"/>
      <c r="EM32" s="673"/>
      <c r="EN32" s="259"/>
      <c r="EO32" s="257"/>
      <c r="EP32" s="673"/>
      <c r="EQ32" s="257"/>
      <c r="ER32" s="673"/>
      <c r="ES32" s="257"/>
      <c r="ET32" s="673"/>
      <c r="EU32" s="257"/>
      <c r="EV32" s="673"/>
      <c r="EW32" s="257"/>
      <c r="EX32" s="673"/>
      <c r="EY32" s="257"/>
      <c r="EZ32" s="673"/>
      <c r="FA32" s="257"/>
      <c r="FB32" s="673"/>
      <c r="FC32" s="257"/>
      <c r="FD32" s="673"/>
      <c r="FE32" s="259"/>
      <c r="FF32" s="257"/>
      <c r="FG32" s="673"/>
      <c r="FH32" s="257"/>
      <c r="FI32" s="673"/>
      <c r="FJ32" s="257"/>
      <c r="FK32" s="673"/>
      <c r="FL32" s="257"/>
      <c r="FM32" s="673"/>
      <c r="FN32" s="257"/>
      <c r="FO32" s="673"/>
      <c r="FP32" s="257"/>
      <c r="FQ32" s="673"/>
      <c r="FR32" s="259"/>
      <c r="FS32" s="257"/>
      <c r="FT32" s="673"/>
      <c r="FU32" s="257"/>
      <c r="FV32" s="673"/>
      <c r="FW32" s="257"/>
      <c r="FX32" s="673"/>
      <c r="FY32" s="257"/>
      <c r="FZ32" s="673"/>
      <c r="GA32" s="257"/>
      <c r="GB32" s="673"/>
      <c r="GC32" s="257"/>
      <c r="GD32" s="673"/>
      <c r="GE32" s="259"/>
      <c r="GF32" s="321"/>
      <c r="GG32" s="676"/>
      <c r="GH32" s="321"/>
      <c r="GI32" s="676"/>
      <c r="GJ32" s="321"/>
      <c r="GK32" s="676"/>
      <c r="GL32" s="321"/>
      <c r="GM32" s="676"/>
      <c r="GN32" s="321"/>
      <c r="GO32" s="676"/>
      <c r="GP32" s="321"/>
      <c r="GQ32" s="676"/>
      <c r="GR32" s="259"/>
      <c r="GS32" s="257"/>
      <c r="GT32" s="673"/>
      <c r="GU32" s="257"/>
      <c r="GV32" s="673"/>
      <c r="GW32" s="257"/>
      <c r="GX32" s="673"/>
      <c r="GY32" s="257"/>
      <c r="GZ32" s="673"/>
      <c r="HA32" s="257"/>
      <c r="HB32" s="673"/>
      <c r="HC32" s="257"/>
      <c r="HD32" s="673"/>
      <c r="HE32" s="696"/>
      <c r="HF32" s="260"/>
      <c r="HG32" s="260"/>
      <c r="HH32" s="257"/>
      <c r="HI32" s="688"/>
      <c r="HJ32" s="687"/>
      <c r="HL32" s="695"/>
      <c r="HN32" s="693"/>
      <c r="HP32" s="697"/>
    </row>
    <row r="33" spans="1:224" x14ac:dyDescent="0.15">
      <c r="A33" s="711"/>
      <c r="B33" s="697"/>
      <c r="C33" s="257"/>
      <c r="D33" s="673"/>
      <c r="E33" s="259"/>
      <c r="F33" s="257"/>
      <c r="G33" s="673"/>
      <c r="H33" s="257"/>
      <c r="I33" s="673"/>
      <c r="J33" s="260"/>
      <c r="K33" s="257"/>
      <c r="L33" s="673"/>
      <c r="M33" s="257"/>
      <c r="N33" s="673"/>
      <c r="O33" s="257"/>
      <c r="P33" s="673"/>
      <c r="Q33" s="259"/>
      <c r="R33" s="257"/>
      <c r="S33" s="673"/>
      <c r="T33" s="257"/>
      <c r="U33" s="673"/>
      <c r="V33" s="257"/>
      <c r="W33" s="673"/>
      <c r="X33" s="257"/>
      <c r="Y33" s="673"/>
      <c r="Z33" s="257"/>
      <c r="AA33" s="673"/>
      <c r="AB33" s="257"/>
      <c r="AC33" s="673"/>
      <c r="AD33" s="257"/>
      <c r="AE33" s="673"/>
      <c r="AF33" s="257"/>
      <c r="AG33" s="673"/>
      <c r="AH33" s="257"/>
      <c r="AI33" s="673"/>
      <c r="AJ33" s="257"/>
      <c r="AK33" s="673"/>
      <c r="AL33" s="257"/>
      <c r="AM33" s="673"/>
      <c r="AN33" s="257"/>
      <c r="AO33" s="673"/>
      <c r="AP33" s="257"/>
      <c r="AQ33" s="673"/>
      <c r="AR33" s="257"/>
      <c r="AS33" s="673"/>
      <c r="AT33" s="260"/>
      <c r="AU33" s="260"/>
      <c r="AV33" s="257"/>
      <c r="AW33" s="701"/>
      <c r="AX33" s="702"/>
      <c r="AY33" s="703"/>
      <c r="AZ33" s="259"/>
      <c r="BA33" s="257"/>
      <c r="BB33" s="673"/>
      <c r="BC33" s="257"/>
      <c r="BD33" s="673"/>
      <c r="BE33" s="259"/>
      <c r="BF33" s="257"/>
      <c r="BG33" s="673"/>
      <c r="BH33" s="257"/>
      <c r="BI33" s="673"/>
      <c r="BJ33" s="257"/>
      <c r="BK33" s="673"/>
      <c r="BL33" s="257"/>
      <c r="BM33" s="673"/>
      <c r="BN33" s="259"/>
      <c r="BO33" s="257"/>
      <c r="BP33" s="673"/>
      <c r="BQ33" s="257"/>
      <c r="BR33" s="673"/>
      <c r="BS33" s="257"/>
      <c r="BT33" s="673"/>
      <c r="BU33" s="257"/>
      <c r="BV33" s="673"/>
      <c r="BW33" s="257"/>
      <c r="BX33" s="673"/>
      <c r="BY33" s="259"/>
      <c r="BZ33" s="257"/>
      <c r="CA33" s="673"/>
      <c r="CB33" s="257"/>
      <c r="CC33" s="673"/>
      <c r="CD33" s="257"/>
      <c r="CE33" s="673"/>
      <c r="CF33" s="257"/>
      <c r="CG33" s="673"/>
      <c r="CH33" s="257"/>
      <c r="CI33" s="673"/>
      <c r="CJ33" s="257"/>
      <c r="CK33" s="673"/>
      <c r="CL33" s="259"/>
      <c r="CM33" s="257"/>
      <c r="CN33" s="676"/>
      <c r="CO33" s="321"/>
      <c r="CP33" s="676"/>
      <c r="CQ33" s="321"/>
      <c r="CR33" s="676"/>
      <c r="CS33" s="321"/>
      <c r="CT33" s="676"/>
      <c r="CU33" s="321"/>
      <c r="CV33" s="676"/>
      <c r="CW33" s="321"/>
      <c r="CX33" s="676"/>
      <c r="CY33" s="259"/>
      <c r="CZ33" s="257"/>
      <c r="DA33" s="673"/>
      <c r="DB33" s="257"/>
      <c r="DC33" s="673"/>
      <c r="DD33" s="257"/>
      <c r="DE33" s="673"/>
      <c r="DF33" s="257"/>
      <c r="DG33" s="673"/>
      <c r="DH33" s="257"/>
      <c r="DI33" s="673"/>
      <c r="DJ33" s="257"/>
      <c r="DK33" s="673"/>
      <c r="DL33" s="257"/>
      <c r="DM33" s="673"/>
      <c r="DN33" s="257"/>
      <c r="DO33" s="673"/>
      <c r="DP33" s="257"/>
      <c r="DQ33" s="673"/>
      <c r="DR33" s="257"/>
      <c r="DS33" s="673"/>
      <c r="DT33" s="259"/>
      <c r="DU33" s="260"/>
      <c r="DV33" s="257"/>
      <c r="DW33" s="701"/>
      <c r="DX33" s="702"/>
      <c r="DY33" s="703"/>
      <c r="DZ33" s="259"/>
      <c r="EA33" s="259"/>
      <c r="EB33" s="707"/>
      <c r="EC33" s="257"/>
      <c r="ED33" s="707"/>
      <c r="EE33" s="259"/>
      <c r="EF33" s="257"/>
      <c r="EG33" s="673"/>
      <c r="EH33" s="257"/>
      <c r="EI33" s="673"/>
      <c r="EJ33" s="257"/>
      <c r="EK33" s="673"/>
      <c r="EL33" s="257"/>
      <c r="EM33" s="673"/>
      <c r="EN33" s="259"/>
      <c r="EO33" s="257"/>
      <c r="EP33" s="673"/>
      <c r="EQ33" s="257"/>
      <c r="ER33" s="673"/>
      <c r="ES33" s="257"/>
      <c r="ET33" s="673"/>
      <c r="EU33" s="257"/>
      <c r="EV33" s="673"/>
      <c r="EW33" s="257"/>
      <c r="EX33" s="673"/>
      <c r="EY33" s="257"/>
      <c r="EZ33" s="673"/>
      <c r="FA33" s="257"/>
      <c r="FB33" s="673"/>
      <c r="FC33" s="257"/>
      <c r="FD33" s="673"/>
      <c r="FE33" s="259"/>
      <c r="FF33" s="257"/>
      <c r="FG33" s="673"/>
      <c r="FH33" s="257"/>
      <c r="FI33" s="673"/>
      <c r="FJ33" s="257"/>
      <c r="FK33" s="673"/>
      <c r="FL33" s="257"/>
      <c r="FM33" s="673"/>
      <c r="FN33" s="257"/>
      <c r="FO33" s="673"/>
      <c r="FP33" s="257"/>
      <c r="FQ33" s="673"/>
      <c r="FR33" s="259"/>
      <c r="FS33" s="257"/>
      <c r="FT33" s="673"/>
      <c r="FU33" s="257"/>
      <c r="FV33" s="673"/>
      <c r="FW33" s="257"/>
      <c r="FX33" s="673"/>
      <c r="FY33" s="257"/>
      <c r="FZ33" s="673"/>
      <c r="GA33" s="257"/>
      <c r="GB33" s="673"/>
      <c r="GC33" s="257"/>
      <c r="GD33" s="673"/>
      <c r="GE33" s="259"/>
      <c r="GF33" s="321"/>
      <c r="GG33" s="676"/>
      <c r="GH33" s="321"/>
      <c r="GI33" s="676"/>
      <c r="GJ33" s="321"/>
      <c r="GK33" s="676"/>
      <c r="GL33" s="321"/>
      <c r="GM33" s="676"/>
      <c r="GN33" s="321"/>
      <c r="GO33" s="676"/>
      <c r="GP33" s="321"/>
      <c r="GQ33" s="676"/>
      <c r="GR33" s="259"/>
      <c r="GS33" s="257"/>
      <c r="GT33" s="673"/>
      <c r="GU33" s="257"/>
      <c r="GV33" s="673"/>
      <c r="GW33" s="257"/>
      <c r="GX33" s="673"/>
      <c r="GY33" s="257"/>
      <c r="GZ33" s="673"/>
      <c r="HA33" s="257"/>
      <c r="HB33" s="673"/>
      <c r="HC33" s="257"/>
      <c r="HD33" s="673"/>
      <c r="HE33" s="696"/>
      <c r="HF33" s="260"/>
      <c r="HG33" s="260"/>
      <c r="HH33" s="257"/>
      <c r="HI33" s="688"/>
      <c r="HJ33" s="687"/>
      <c r="HL33" s="695"/>
      <c r="HN33" s="693"/>
      <c r="HP33" s="697"/>
    </row>
    <row r="34" spans="1:224" x14ac:dyDescent="0.15">
      <c r="A34" s="711"/>
      <c r="B34" s="697"/>
      <c r="C34" s="257"/>
      <c r="D34" s="673"/>
      <c r="E34" s="259"/>
      <c r="F34" s="257"/>
      <c r="G34" s="673"/>
      <c r="H34" s="257"/>
      <c r="I34" s="673"/>
      <c r="J34" s="260"/>
      <c r="K34" s="257"/>
      <c r="L34" s="673"/>
      <c r="M34" s="257"/>
      <c r="N34" s="673"/>
      <c r="O34" s="257"/>
      <c r="P34" s="673"/>
      <c r="Q34" s="259"/>
      <c r="R34" s="257"/>
      <c r="S34" s="673"/>
      <c r="T34" s="257"/>
      <c r="U34" s="673"/>
      <c r="V34" s="257"/>
      <c r="W34" s="673"/>
      <c r="X34" s="257"/>
      <c r="Y34" s="673"/>
      <c r="Z34" s="257"/>
      <c r="AA34" s="673"/>
      <c r="AB34" s="257"/>
      <c r="AC34" s="673"/>
      <c r="AD34" s="257"/>
      <c r="AE34" s="673"/>
      <c r="AF34" s="257"/>
      <c r="AG34" s="673"/>
      <c r="AH34" s="257"/>
      <c r="AI34" s="673"/>
      <c r="AJ34" s="257"/>
      <c r="AK34" s="673"/>
      <c r="AL34" s="257"/>
      <c r="AM34" s="673"/>
      <c r="AN34" s="257"/>
      <c r="AO34" s="673"/>
      <c r="AP34" s="257"/>
      <c r="AQ34" s="673"/>
      <c r="AR34" s="257"/>
      <c r="AS34" s="673"/>
      <c r="AT34" s="260"/>
      <c r="AU34" s="260"/>
      <c r="AV34" s="257"/>
      <c r="AW34" s="701"/>
      <c r="AX34" s="702"/>
      <c r="AY34" s="703"/>
      <c r="AZ34" s="259"/>
      <c r="BA34" s="257"/>
      <c r="BB34" s="673"/>
      <c r="BC34" s="257"/>
      <c r="BD34" s="673"/>
      <c r="BE34" s="259"/>
      <c r="BF34" s="257"/>
      <c r="BG34" s="673"/>
      <c r="BH34" s="257"/>
      <c r="BI34" s="673"/>
      <c r="BJ34" s="257"/>
      <c r="BK34" s="673"/>
      <c r="BL34" s="257"/>
      <c r="BM34" s="673"/>
      <c r="BN34" s="259"/>
      <c r="BO34" s="257"/>
      <c r="BP34" s="673"/>
      <c r="BQ34" s="257"/>
      <c r="BR34" s="673"/>
      <c r="BS34" s="257"/>
      <c r="BT34" s="673"/>
      <c r="BU34" s="257"/>
      <c r="BV34" s="673"/>
      <c r="BW34" s="257"/>
      <c r="BX34" s="673"/>
      <c r="BY34" s="259"/>
      <c r="BZ34" s="257"/>
      <c r="CA34" s="673"/>
      <c r="CB34" s="257"/>
      <c r="CC34" s="673"/>
      <c r="CD34" s="257"/>
      <c r="CE34" s="673"/>
      <c r="CF34" s="257"/>
      <c r="CG34" s="673"/>
      <c r="CH34" s="257"/>
      <c r="CI34" s="673"/>
      <c r="CJ34" s="257"/>
      <c r="CK34" s="673"/>
      <c r="CL34" s="259"/>
      <c r="CM34" s="257"/>
      <c r="CN34" s="676"/>
      <c r="CO34" s="321"/>
      <c r="CP34" s="676"/>
      <c r="CQ34" s="321"/>
      <c r="CR34" s="676"/>
      <c r="CS34" s="321"/>
      <c r="CT34" s="676"/>
      <c r="CU34" s="321"/>
      <c r="CV34" s="676"/>
      <c r="CW34" s="321"/>
      <c r="CX34" s="676"/>
      <c r="CY34" s="259"/>
      <c r="CZ34" s="257"/>
      <c r="DA34" s="673"/>
      <c r="DB34" s="257"/>
      <c r="DC34" s="673"/>
      <c r="DD34" s="257"/>
      <c r="DE34" s="673"/>
      <c r="DF34" s="257"/>
      <c r="DG34" s="673"/>
      <c r="DH34" s="257"/>
      <c r="DI34" s="673"/>
      <c r="DJ34" s="257"/>
      <c r="DK34" s="673"/>
      <c r="DL34" s="257"/>
      <c r="DM34" s="673"/>
      <c r="DN34" s="257"/>
      <c r="DO34" s="673"/>
      <c r="DP34" s="257"/>
      <c r="DQ34" s="673"/>
      <c r="DR34" s="257"/>
      <c r="DS34" s="673"/>
      <c r="DT34" s="259"/>
      <c r="DU34" s="260"/>
      <c r="DV34" s="257"/>
      <c r="DW34" s="701"/>
      <c r="DX34" s="702"/>
      <c r="DY34" s="703"/>
      <c r="DZ34" s="259"/>
      <c r="EA34" s="259"/>
      <c r="EB34" s="707"/>
      <c r="EC34" s="257"/>
      <c r="ED34" s="707"/>
      <c r="EE34" s="259"/>
      <c r="EF34" s="257"/>
      <c r="EG34" s="673"/>
      <c r="EH34" s="257"/>
      <c r="EI34" s="673"/>
      <c r="EJ34" s="257"/>
      <c r="EK34" s="673"/>
      <c r="EL34" s="257"/>
      <c r="EM34" s="673"/>
      <c r="EN34" s="259"/>
      <c r="EO34" s="257"/>
      <c r="EP34" s="673"/>
      <c r="EQ34" s="257"/>
      <c r="ER34" s="673"/>
      <c r="ES34" s="257"/>
      <c r="ET34" s="673"/>
      <c r="EU34" s="257"/>
      <c r="EV34" s="673"/>
      <c r="EW34" s="257"/>
      <c r="EX34" s="673"/>
      <c r="EY34" s="257"/>
      <c r="EZ34" s="673"/>
      <c r="FA34" s="257"/>
      <c r="FB34" s="673"/>
      <c r="FC34" s="257"/>
      <c r="FD34" s="673"/>
      <c r="FE34" s="259"/>
      <c r="FF34" s="257"/>
      <c r="FG34" s="673"/>
      <c r="FH34" s="257"/>
      <c r="FI34" s="673"/>
      <c r="FJ34" s="257"/>
      <c r="FK34" s="673"/>
      <c r="FL34" s="257"/>
      <c r="FM34" s="673"/>
      <c r="FN34" s="257"/>
      <c r="FO34" s="673"/>
      <c r="FP34" s="257"/>
      <c r="FQ34" s="673"/>
      <c r="FR34" s="259"/>
      <c r="FS34" s="257"/>
      <c r="FT34" s="673"/>
      <c r="FU34" s="257"/>
      <c r="FV34" s="673"/>
      <c r="FW34" s="257"/>
      <c r="FX34" s="673"/>
      <c r="FY34" s="257"/>
      <c r="FZ34" s="673"/>
      <c r="GA34" s="257"/>
      <c r="GB34" s="673"/>
      <c r="GC34" s="257"/>
      <c r="GD34" s="673"/>
      <c r="GE34" s="259"/>
      <c r="GF34" s="321"/>
      <c r="GG34" s="676"/>
      <c r="GH34" s="321"/>
      <c r="GI34" s="676"/>
      <c r="GJ34" s="321"/>
      <c r="GK34" s="676"/>
      <c r="GL34" s="321"/>
      <c r="GM34" s="676"/>
      <c r="GN34" s="321"/>
      <c r="GO34" s="676"/>
      <c r="GP34" s="321"/>
      <c r="GQ34" s="676"/>
      <c r="GR34" s="259"/>
      <c r="GS34" s="257"/>
      <c r="GT34" s="673"/>
      <c r="GU34" s="257"/>
      <c r="GV34" s="673"/>
      <c r="GW34" s="257"/>
      <c r="GX34" s="673"/>
      <c r="GY34" s="257"/>
      <c r="GZ34" s="673"/>
      <c r="HA34" s="257"/>
      <c r="HB34" s="673"/>
      <c r="HC34" s="257"/>
      <c r="HD34" s="673"/>
      <c r="HE34" s="696"/>
      <c r="HF34" s="260"/>
      <c r="HG34" s="260"/>
      <c r="HH34" s="257"/>
      <c r="HI34" s="688"/>
      <c r="HJ34" s="687"/>
      <c r="HL34" s="695"/>
      <c r="HN34" s="693"/>
      <c r="HP34" s="697"/>
    </row>
    <row r="35" spans="1:224" x14ac:dyDescent="0.15">
      <c r="A35" s="711"/>
      <c r="B35" s="697"/>
      <c r="C35" s="257"/>
      <c r="D35" s="673"/>
      <c r="E35" s="259"/>
      <c r="F35" s="257"/>
      <c r="G35" s="673"/>
      <c r="H35" s="257"/>
      <c r="I35" s="673"/>
      <c r="J35" s="260"/>
      <c r="K35" s="257"/>
      <c r="L35" s="673"/>
      <c r="M35" s="257"/>
      <c r="N35" s="673"/>
      <c r="O35" s="257"/>
      <c r="P35" s="673"/>
      <c r="Q35" s="259"/>
      <c r="R35" s="257"/>
      <c r="S35" s="673"/>
      <c r="T35" s="257"/>
      <c r="U35" s="673"/>
      <c r="V35" s="257"/>
      <c r="W35" s="673"/>
      <c r="X35" s="257"/>
      <c r="Y35" s="673"/>
      <c r="Z35" s="257"/>
      <c r="AA35" s="673"/>
      <c r="AB35" s="257"/>
      <c r="AC35" s="673"/>
      <c r="AD35" s="257"/>
      <c r="AE35" s="673"/>
      <c r="AF35" s="257"/>
      <c r="AG35" s="673"/>
      <c r="AH35" s="257"/>
      <c r="AI35" s="673"/>
      <c r="AJ35" s="257"/>
      <c r="AK35" s="673"/>
      <c r="AL35" s="257"/>
      <c r="AM35" s="673"/>
      <c r="AN35" s="257"/>
      <c r="AO35" s="673"/>
      <c r="AP35" s="257"/>
      <c r="AQ35" s="673"/>
      <c r="AR35" s="257"/>
      <c r="AS35" s="673"/>
      <c r="AT35" s="260"/>
      <c r="AU35" s="260"/>
      <c r="AV35" s="257"/>
      <c r="AW35" s="701"/>
      <c r="AX35" s="702"/>
      <c r="AY35" s="703"/>
      <c r="AZ35" s="259"/>
      <c r="BA35" s="257"/>
      <c r="BB35" s="673"/>
      <c r="BC35" s="257"/>
      <c r="BD35" s="673"/>
      <c r="BE35" s="259"/>
      <c r="BF35" s="257"/>
      <c r="BG35" s="673"/>
      <c r="BH35" s="257"/>
      <c r="BI35" s="673"/>
      <c r="BJ35" s="257"/>
      <c r="BK35" s="673"/>
      <c r="BL35" s="257"/>
      <c r="BM35" s="673"/>
      <c r="BN35" s="259"/>
      <c r="BO35" s="257"/>
      <c r="BP35" s="673"/>
      <c r="BQ35" s="257"/>
      <c r="BR35" s="673"/>
      <c r="BS35" s="257"/>
      <c r="BT35" s="673"/>
      <c r="BU35" s="257"/>
      <c r="BV35" s="673"/>
      <c r="BW35" s="257"/>
      <c r="BX35" s="673"/>
      <c r="BY35" s="259"/>
      <c r="BZ35" s="257"/>
      <c r="CA35" s="673"/>
      <c r="CB35" s="257"/>
      <c r="CC35" s="673"/>
      <c r="CD35" s="257"/>
      <c r="CE35" s="673"/>
      <c r="CF35" s="257"/>
      <c r="CG35" s="673"/>
      <c r="CH35" s="257"/>
      <c r="CI35" s="673"/>
      <c r="CJ35" s="257"/>
      <c r="CK35" s="673"/>
      <c r="CL35" s="259"/>
      <c r="CM35" s="257"/>
      <c r="CN35" s="676"/>
      <c r="CO35" s="321"/>
      <c r="CP35" s="676"/>
      <c r="CQ35" s="321"/>
      <c r="CR35" s="676"/>
      <c r="CS35" s="321"/>
      <c r="CT35" s="676"/>
      <c r="CU35" s="321"/>
      <c r="CV35" s="676"/>
      <c r="CW35" s="321"/>
      <c r="CX35" s="676"/>
      <c r="CY35" s="259"/>
      <c r="CZ35" s="257"/>
      <c r="DA35" s="673"/>
      <c r="DB35" s="257"/>
      <c r="DC35" s="673"/>
      <c r="DD35" s="257"/>
      <c r="DE35" s="673"/>
      <c r="DF35" s="257"/>
      <c r="DG35" s="673"/>
      <c r="DH35" s="257"/>
      <c r="DI35" s="673"/>
      <c r="DJ35" s="257"/>
      <c r="DK35" s="673"/>
      <c r="DL35" s="257"/>
      <c r="DM35" s="673"/>
      <c r="DN35" s="257"/>
      <c r="DO35" s="673"/>
      <c r="DP35" s="257"/>
      <c r="DQ35" s="673"/>
      <c r="DR35" s="257"/>
      <c r="DS35" s="673"/>
      <c r="DT35" s="259"/>
      <c r="DU35" s="260"/>
      <c r="DV35" s="257"/>
      <c r="DW35" s="701"/>
      <c r="DX35" s="702"/>
      <c r="DY35" s="703"/>
      <c r="DZ35" s="259"/>
      <c r="EA35" s="259"/>
      <c r="EB35" s="707"/>
      <c r="EC35" s="257"/>
      <c r="ED35" s="707"/>
      <c r="EE35" s="259"/>
      <c r="EF35" s="257"/>
      <c r="EG35" s="673"/>
      <c r="EH35" s="257"/>
      <c r="EI35" s="673"/>
      <c r="EJ35" s="257"/>
      <c r="EK35" s="673"/>
      <c r="EL35" s="257"/>
      <c r="EM35" s="673"/>
      <c r="EN35" s="259"/>
      <c r="EO35" s="257"/>
      <c r="EP35" s="673"/>
      <c r="EQ35" s="257"/>
      <c r="ER35" s="673"/>
      <c r="ES35" s="257"/>
      <c r="ET35" s="673"/>
      <c r="EU35" s="257"/>
      <c r="EV35" s="673"/>
      <c r="EW35" s="257"/>
      <c r="EX35" s="673"/>
      <c r="EY35" s="257"/>
      <c r="EZ35" s="673"/>
      <c r="FA35" s="257"/>
      <c r="FB35" s="673"/>
      <c r="FC35" s="257"/>
      <c r="FD35" s="673"/>
      <c r="FE35" s="259"/>
      <c r="FF35" s="257"/>
      <c r="FG35" s="673"/>
      <c r="FH35" s="257"/>
      <c r="FI35" s="673"/>
      <c r="FJ35" s="257"/>
      <c r="FK35" s="673"/>
      <c r="FL35" s="257"/>
      <c r="FM35" s="673"/>
      <c r="FN35" s="257"/>
      <c r="FO35" s="673"/>
      <c r="FP35" s="257"/>
      <c r="FQ35" s="673"/>
      <c r="FR35" s="259"/>
      <c r="FS35" s="257"/>
      <c r="FT35" s="673"/>
      <c r="FU35" s="257"/>
      <c r="FV35" s="673"/>
      <c r="FW35" s="257"/>
      <c r="FX35" s="673"/>
      <c r="FY35" s="257"/>
      <c r="FZ35" s="673"/>
      <c r="GA35" s="257"/>
      <c r="GB35" s="673"/>
      <c r="GC35" s="257"/>
      <c r="GD35" s="673"/>
      <c r="GE35" s="259"/>
      <c r="GF35" s="321"/>
      <c r="GG35" s="676"/>
      <c r="GH35" s="321"/>
      <c r="GI35" s="676"/>
      <c r="GJ35" s="321"/>
      <c r="GK35" s="676"/>
      <c r="GL35" s="321"/>
      <c r="GM35" s="676"/>
      <c r="GN35" s="321"/>
      <c r="GO35" s="676"/>
      <c r="GP35" s="321"/>
      <c r="GQ35" s="676"/>
      <c r="GR35" s="259"/>
      <c r="GS35" s="257"/>
      <c r="GT35" s="673"/>
      <c r="GU35" s="257"/>
      <c r="GV35" s="673"/>
      <c r="GW35" s="257"/>
      <c r="GX35" s="673"/>
      <c r="GY35" s="257"/>
      <c r="GZ35" s="673"/>
      <c r="HA35" s="257"/>
      <c r="HB35" s="673"/>
      <c r="HC35" s="257"/>
      <c r="HD35" s="673"/>
      <c r="HE35" s="696"/>
      <c r="HF35" s="260"/>
      <c r="HG35" s="260"/>
      <c r="HH35" s="257"/>
      <c r="HI35" s="688"/>
      <c r="HJ35" s="687"/>
      <c r="HL35" s="695"/>
      <c r="HN35" s="693"/>
      <c r="HP35" s="697"/>
    </row>
    <row r="36" spans="1:224" x14ac:dyDescent="0.15">
      <c r="A36" s="711"/>
      <c r="B36" s="697"/>
      <c r="C36" s="257"/>
      <c r="D36" s="673"/>
      <c r="E36" s="259"/>
      <c r="F36" s="257"/>
      <c r="G36" s="673"/>
      <c r="H36" s="257"/>
      <c r="I36" s="673"/>
      <c r="J36" s="260"/>
      <c r="K36" s="257"/>
      <c r="L36" s="673"/>
      <c r="M36" s="257"/>
      <c r="N36" s="673"/>
      <c r="O36" s="257"/>
      <c r="P36" s="673"/>
      <c r="Q36" s="259"/>
      <c r="R36" s="257"/>
      <c r="S36" s="673"/>
      <c r="T36" s="257"/>
      <c r="U36" s="673"/>
      <c r="V36" s="257"/>
      <c r="W36" s="673"/>
      <c r="X36" s="257"/>
      <c r="Y36" s="673"/>
      <c r="Z36" s="257"/>
      <c r="AA36" s="673"/>
      <c r="AB36" s="257"/>
      <c r="AC36" s="673"/>
      <c r="AD36" s="257"/>
      <c r="AE36" s="673"/>
      <c r="AF36" s="257"/>
      <c r="AG36" s="673"/>
      <c r="AH36" s="257"/>
      <c r="AI36" s="673"/>
      <c r="AJ36" s="257"/>
      <c r="AK36" s="673"/>
      <c r="AL36" s="257"/>
      <c r="AM36" s="673"/>
      <c r="AN36" s="257"/>
      <c r="AO36" s="673"/>
      <c r="AP36" s="257"/>
      <c r="AQ36" s="673"/>
      <c r="AR36" s="257"/>
      <c r="AS36" s="673"/>
      <c r="AT36" s="260"/>
      <c r="AU36" s="260"/>
      <c r="AV36" s="257"/>
      <c r="AW36" s="701"/>
      <c r="AX36" s="702"/>
      <c r="AY36" s="703"/>
      <c r="AZ36" s="259"/>
      <c r="BA36" s="257"/>
      <c r="BB36" s="673"/>
      <c r="BC36" s="257"/>
      <c r="BD36" s="673"/>
      <c r="BE36" s="259"/>
      <c r="BF36" s="257"/>
      <c r="BG36" s="673"/>
      <c r="BH36" s="257"/>
      <c r="BI36" s="673"/>
      <c r="BJ36" s="257"/>
      <c r="BK36" s="673"/>
      <c r="BL36" s="257"/>
      <c r="BM36" s="673"/>
      <c r="BN36" s="259"/>
      <c r="BO36" s="257"/>
      <c r="BP36" s="673"/>
      <c r="BQ36" s="257"/>
      <c r="BR36" s="673"/>
      <c r="BS36" s="257"/>
      <c r="BT36" s="673"/>
      <c r="BU36" s="257"/>
      <c r="BV36" s="673"/>
      <c r="BW36" s="257"/>
      <c r="BX36" s="673"/>
      <c r="BY36" s="259"/>
      <c r="BZ36" s="257"/>
      <c r="CA36" s="673"/>
      <c r="CB36" s="257"/>
      <c r="CC36" s="673"/>
      <c r="CD36" s="257"/>
      <c r="CE36" s="673"/>
      <c r="CF36" s="257"/>
      <c r="CG36" s="673"/>
      <c r="CH36" s="257"/>
      <c r="CI36" s="673"/>
      <c r="CJ36" s="257"/>
      <c r="CK36" s="673"/>
      <c r="CL36" s="259"/>
      <c r="CM36" s="257"/>
      <c r="CN36" s="676"/>
      <c r="CO36" s="321"/>
      <c r="CP36" s="676"/>
      <c r="CQ36" s="321"/>
      <c r="CR36" s="676"/>
      <c r="CS36" s="321"/>
      <c r="CT36" s="676"/>
      <c r="CU36" s="321"/>
      <c r="CV36" s="676"/>
      <c r="CW36" s="321"/>
      <c r="CX36" s="676"/>
      <c r="CY36" s="259"/>
      <c r="CZ36" s="257"/>
      <c r="DA36" s="673"/>
      <c r="DB36" s="257"/>
      <c r="DC36" s="673"/>
      <c r="DD36" s="257"/>
      <c r="DE36" s="673"/>
      <c r="DF36" s="257"/>
      <c r="DG36" s="673"/>
      <c r="DH36" s="257"/>
      <c r="DI36" s="673"/>
      <c r="DJ36" s="257"/>
      <c r="DK36" s="673"/>
      <c r="DL36" s="257"/>
      <c r="DM36" s="673"/>
      <c r="DN36" s="257"/>
      <c r="DO36" s="673"/>
      <c r="DP36" s="257"/>
      <c r="DQ36" s="673"/>
      <c r="DR36" s="257"/>
      <c r="DS36" s="673"/>
      <c r="DT36" s="259"/>
      <c r="DU36" s="260"/>
      <c r="DV36" s="257"/>
      <c r="DW36" s="701"/>
      <c r="DX36" s="702"/>
      <c r="DY36" s="703"/>
      <c r="DZ36" s="259"/>
      <c r="EA36" s="259"/>
      <c r="EB36" s="707"/>
      <c r="EC36" s="257"/>
      <c r="ED36" s="707"/>
      <c r="EE36" s="259"/>
      <c r="EF36" s="257"/>
      <c r="EG36" s="673"/>
      <c r="EH36" s="257"/>
      <c r="EI36" s="673"/>
      <c r="EJ36" s="257"/>
      <c r="EK36" s="673"/>
      <c r="EL36" s="257"/>
      <c r="EM36" s="673"/>
      <c r="EN36" s="259"/>
      <c r="EO36" s="257"/>
      <c r="EP36" s="673"/>
      <c r="EQ36" s="257"/>
      <c r="ER36" s="673"/>
      <c r="ES36" s="257"/>
      <c r="ET36" s="673"/>
      <c r="EU36" s="257"/>
      <c r="EV36" s="673"/>
      <c r="EW36" s="257"/>
      <c r="EX36" s="673"/>
      <c r="EY36" s="257"/>
      <c r="EZ36" s="673"/>
      <c r="FA36" s="257"/>
      <c r="FB36" s="673"/>
      <c r="FC36" s="257"/>
      <c r="FD36" s="673"/>
      <c r="FE36" s="259"/>
      <c r="FF36" s="257"/>
      <c r="FG36" s="673"/>
      <c r="FH36" s="257"/>
      <c r="FI36" s="673"/>
      <c r="FJ36" s="257"/>
      <c r="FK36" s="673"/>
      <c r="FL36" s="257"/>
      <c r="FM36" s="673"/>
      <c r="FN36" s="257"/>
      <c r="FO36" s="673"/>
      <c r="FP36" s="257"/>
      <c r="FQ36" s="673"/>
      <c r="FR36" s="259"/>
      <c r="FS36" s="257"/>
      <c r="FT36" s="673"/>
      <c r="FU36" s="257"/>
      <c r="FV36" s="673"/>
      <c r="FW36" s="257"/>
      <c r="FX36" s="673"/>
      <c r="FY36" s="257"/>
      <c r="FZ36" s="673"/>
      <c r="GA36" s="257"/>
      <c r="GB36" s="673"/>
      <c r="GC36" s="257"/>
      <c r="GD36" s="673"/>
      <c r="GE36" s="259"/>
      <c r="GF36" s="321"/>
      <c r="GG36" s="676"/>
      <c r="GH36" s="321"/>
      <c r="GI36" s="676"/>
      <c r="GJ36" s="321"/>
      <c r="GK36" s="676"/>
      <c r="GL36" s="321"/>
      <c r="GM36" s="676"/>
      <c r="GN36" s="321"/>
      <c r="GO36" s="676"/>
      <c r="GP36" s="321"/>
      <c r="GQ36" s="676"/>
      <c r="GR36" s="259"/>
      <c r="GS36" s="257"/>
      <c r="GT36" s="673"/>
      <c r="GU36" s="257"/>
      <c r="GV36" s="673"/>
      <c r="GW36" s="257"/>
      <c r="GX36" s="673"/>
      <c r="GY36" s="257"/>
      <c r="GZ36" s="673"/>
      <c r="HA36" s="257"/>
      <c r="HB36" s="673"/>
      <c r="HC36" s="257"/>
      <c r="HD36" s="673"/>
      <c r="HE36" s="696"/>
      <c r="HF36" s="260"/>
      <c r="HG36" s="260"/>
      <c r="HH36" s="257"/>
      <c r="HI36" s="688"/>
      <c r="HJ36" s="687"/>
      <c r="HL36" s="695"/>
      <c r="HN36" s="693"/>
      <c r="HP36" s="697"/>
    </row>
    <row r="37" spans="1:224" x14ac:dyDescent="0.15">
      <c r="A37" s="711"/>
      <c r="C37" s="257"/>
      <c r="D37" s="673"/>
      <c r="E37" s="259"/>
      <c r="F37" s="257"/>
      <c r="G37" s="673"/>
      <c r="H37" s="257"/>
      <c r="I37" s="673"/>
      <c r="J37" s="260"/>
      <c r="K37" s="257"/>
      <c r="L37" s="673"/>
      <c r="M37" s="257"/>
      <c r="N37" s="673"/>
      <c r="O37" s="257"/>
      <c r="P37" s="673"/>
      <c r="Q37" s="259"/>
      <c r="R37" s="257"/>
      <c r="S37" s="673"/>
      <c r="T37" s="257"/>
      <c r="U37" s="673"/>
      <c r="V37" s="257"/>
      <c r="W37" s="673"/>
      <c r="X37" s="257"/>
      <c r="Y37" s="673"/>
      <c r="Z37" s="257"/>
      <c r="AA37" s="673"/>
      <c r="AB37" s="257"/>
      <c r="AC37" s="673"/>
      <c r="AD37" s="257"/>
      <c r="AE37" s="673"/>
      <c r="AF37" s="257"/>
      <c r="AG37" s="673"/>
      <c r="AH37" s="257"/>
      <c r="AI37" s="673"/>
      <c r="AJ37" s="257"/>
      <c r="AK37" s="673"/>
      <c r="AL37" s="257"/>
      <c r="AM37" s="673"/>
      <c r="AN37" s="257"/>
      <c r="AO37" s="673"/>
      <c r="AP37" s="257"/>
      <c r="AQ37" s="673"/>
      <c r="AR37" s="257"/>
      <c r="AS37" s="673"/>
      <c r="AT37" s="260"/>
      <c r="AU37" s="260"/>
      <c r="AV37" s="257"/>
      <c r="AW37" s="701"/>
      <c r="AX37" s="702"/>
      <c r="AY37" s="703"/>
      <c r="AZ37" s="259"/>
      <c r="BA37" s="257"/>
      <c r="BB37" s="673"/>
      <c r="BC37" s="257"/>
      <c r="BD37" s="673"/>
      <c r="BE37" s="259"/>
      <c r="BF37" s="257"/>
      <c r="BG37" s="673"/>
      <c r="BH37" s="257"/>
      <c r="BI37" s="673"/>
      <c r="BJ37" s="257"/>
      <c r="BK37" s="673"/>
      <c r="BL37" s="257"/>
      <c r="BM37" s="673"/>
      <c r="BN37" s="259"/>
      <c r="BO37" s="257"/>
      <c r="BP37" s="673"/>
      <c r="BQ37" s="257"/>
      <c r="BR37" s="673"/>
      <c r="BS37" s="257"/>
      <c r="BT37" s="673"/>
      <c r="BU37" s="257"/>
      <c r="BV37" s="673"/>
      <c r="BW37" s="257"/>
      <c r="BX37" s="673"/>
      <c r="BY37" s="259"/>
      <c r="BZ37" s="257"/>
      <c r="CA37" s="673"/>
      <c r="CB37" s="257"/>
      <c r="CC37" s="673"/>
      <c r="CD37" s="257"/>
      <c r="CE37" s="673"/>
      <c r="CF37" s="257"/>
      <c r="CG37" s="673"/>
      <c r="CH37" s="257"/>
      <c r="CI37" s="673"/>
      <c r="CJ37" s="257"/>
      <c r="CK37" s="673"/>
      <c r="CL37" s="259"/>
      <c r="CM37" s="257"/>
      <c r="CN37" s="676"/>
      <c r="CO37" s="321"/>
      <c r="CP37" s="676"/>
      <c r="CQ37" s="321"/>
      <c r="CR37" s="676"/>
      <c r="CS37" s="321"/>
      <c r="CT37" s="676"/>
      <c r="CU37" s="321"/>
      <c r="CV37" s="676"/>
      <c r="CW37" s="321"/>
      <c r="CX37" s="676"/>
      <c r="CY37" s="259"/>
      <c r="CZ37" s="257"/>
      <c r="DA37" s="673"/>
      <c r="DB37" s="257"/>
      <c r="DC37" s="673"/>
      <c r="DD37" s="257"/>
      <c r="DE37" s="673"/>
      <c r="DF37" s="257"/>
      <c r="DG37" s="673"/>
      <c r="DH37" s="257"/>
      <c r="DI37" s="673"/>
      <c r="DJ37" s="257"/>
      <c r="DK37" s="673"/>
      <c r="DL37" s="257"/>
      <c r="DM37" s="673"/>
      <c r="DN37" s="257"/>
      <c r="DO37" s="673"/>
      <c r="DP37" s="257"/>
      <c r="DQ37" s="673"/>
      <c r="DR37" s="257"/>
      <c r="DS37" s="673"/>
      <c r="DT37" s="259"/>
      <c r="DU37" s="260"/>
      <c r="DV37" s="257"/>
      <c r="DW37" s="701"/>
      <c r="DX37" s="702"/>
      <c r="DY37" s="703"/>
      <c r="DZ37" s="259"/>
      <c r="EA37" s="259"/>
      <c r="EB37" s="707"/>
      <c r="EC37" s="257"/>
      <c r="ED37" s="707"/>
      <c r="EE37" s="259"/>
      <c r="EF37" s="257"/>
      <c r="EG37" s="673"/>
      <c r="EH37" s="257"/>
      <c r="EI37" s="673"/>
      <c r="EJ37" s="257"/>
      <c r="EK37" s="673"/>
      <c r="EL37" s="257"/>
      <c r="EM37" s="673"/>
      <c r="EN37" s="259"/>
      <c r="EO37" s="257"/>
      <c r="EP37" s="673"/>
      <c r="EQ37" s="257"/>
      <c r="ER37" s="673"/>
      <c r="ES37" s="257"/>
      <c r="ET37" s="673"/>
      <c r="EU37" s="257"/>
      <c r="EV37" s="673"/>
      <c r="EW37" s="257"/>
      <c r="EX37" s="673"/>
      <c r="EY37" s="257"/>
      <c r="EZ37" s="673"/>
      <c r="FA37" s="257"/>
      <c r="FB37" s="673"/>
      <c r="FC37" s="257"/>
      <c r="FD37" s="673"/>
      <c r="FE37" s="259"/>
      <c r="FF37" s="257"/>
      <c r="FG37" s="673"/>
      <c r="FH37" s="257"/>
      <c r="FI37" s="673"/>
      <c r="FJ37" s="257"/>
      <c r="FK37" s="673"/>
      <c r="FL37" s="257"/>
      <c r="FM37" s="673"/>
      <c r="FN37" s="257"/>
      <c r="FO37" s="673"/>
      <c r="FP37" s="257"/>
      <c r="FQ37" s="673"/>
      <c r="FR37" s="259"/>
      <c r="FS37" s="257"/>
      <c r="FT37" s="673"/>
      <c r="FU37" s="257"/>
      <c r="FV37" s="673"/>
      <c r="FW37" s="257"/>
      <c r="FX37" s="673"/>
      <c r="FY37" s="257"/>
      <c r="FZ37" s="673"/>
      <c r="GA37" s="257"/>
      <c r="GB37" s="673"/>
      <c r="GC37" s="257"/>
      <c r="GD37" s="673"/>
      <c r="GE37" s="259"/>
      <c r="GF37" s="321"/>
      <c r="GG37" s="676"/>
      <c r="GH37" s="321"/>
      <c r="GI37" s="676"/>
      <c r="GJ37" s="321"/>
      <c r="GK37" s="676"/>
      <c r="GL37" s="321"/>
      <c r="GM37" s="676"/>
      <c r="GN37" s="321"/>
      <c r="GO37" s="676"/>
      <c r="GP37" s="321"/>
      <c r="GQ37" s="676"/>
      <c r="GR37" s="259"/>
      <c r="GS37" s="257"/>
      <c r="GT37" s="673"/>
      <c r="GU37" s="257"/>
      <c r="GV37" s="673"/>
      <c r="GW37" s="257"/>
      <c r="GX37" s="673"/>
      <c r="GY37" s="257"/>
      <c r="GZ37" s="673"/>
      <c r="HA37" s="257"/>
      <c r="HB37" s="673"/>
      <c r="HC37" s="257"/>
      <c r="HD37" s="673"/>
      <c r="HE37" s="696"/>
      <c r="HF37" s="260"/>
      <c r="HG37" s="260"/>
      <c r="HH37" s="257"/>
      <c r="HI37" s="688"/>
      <c r="HJ37" s="687"/>
      <c r="HL37" s="695"/>
      <c r="HN37" s="693"/>
      <c r="HP37" s="697"/>
    </row>
    <row r="38" spans="1:224" x14ac:dyDescent="0.15">
      <c r="A38" s="711"/>
      <c r="C38" s="257"/>
      <c r="D38" s="673"/>
      <c r="E38" s="259"/>
      <c r="F38" s="257"/>
      <c r="G38" s="673"/>
      <c r="H38" s="257"/>
      <c r="I38" s="673"/>
      <c r="J38" s="260"/>
      <c r="K38" s="257"/>
      <c r="L38" s="673"/>
      <c r="M38" s="257"/>
      <c r="N38" s="673"/>
      <c r="O38" s="257"/>
      <c r="P38" s="673"/>
      <c r="Q38" s="259"/>
      <c r="R38" s="257"/>
      <c r="S38" s="673"/>
      <c r="T38" s="257"/>
      <c r="U38" s="673"/>
      <c r="V38" s="257"/>
      <c r="W38" s="673"/>
      <c r="X38" s="257"/>
      <c r="Y38" s="673"/>
      <c r="Z38" s="257"/>
      <c r="AA38" s="673"/>
      <c r="AB38" s="257"/>
      <c r="AC38" s="673"/>
      <c r="AD38" s="257"/>
      <c r="AE38" s="673"/>
      <c r="AF38" s="257"/>
      <c r="AG38" s="673"/>
      <c r="AH38" s="257"/>
      <c r="AI38" s="673"/>
      <c r="AJ38" s="257"/>
      <c r="AK38" s="673"/>
      <c r="AL38" s="257"/>
      <c r="AM38" s="673"/>
      <c r="AN38" s="257"/>
      <c r="AO38" s="673"/>
      <c r="AP38" s="257"/>
      <c r="AQ38" s="673"/>
      <c r="AR38" s="257"/>
      <c r="AS38" s="673"/>
      <c r="AT38" s="260"/>
      <c r="AU38" s="260"/>
      <c r="AV38" s="257"/>
      <c r="AW38" s="701"/>
      <c r="AX38" s="702"/>
      <c r="AY38" s="703"/>
      <c r="AZ38" s="259"/>
      <c r="BA38" s="257"/>
      <c r="BB38" s="673"/>
      <c r="BC38" s="257"/>
      <c r="BD38" s="673"/>
      <c r="BE38" s="259"/>
      <c r="BF38" s="257"/>
      <c r="BG38" s="673"/>
      <c r="BH38" s="257"/>
      <c r="BI38" s="673"/>
      <c r="BJ38" s="257"/>
      <c r="BK38" s="673"/>
      <c r="BL38" s="257"/>
      <c r="BM38" s="673"/>
      <c r="BN38" s="259"/>
      <c r="BO38" s="257"/>
      <c r="BP38" s="673"/>
      <c r="BQ38" s="257"/>
      <c r="BR38" s="673"/>
      <c r="BS38" s="257"/>
      <c r="BT38" s="673"/>
      <c r="BU38" s="257"/>
      <c r="BV38" s="673"/>
      <c r="BW38" s="257"/>
      <c r="BX38" s="673"/>
      <c r="BY38" s="259"/>
      <c r="BZ38" s="257"/>
      <c r="CA38" s="673"/>
      <c r="CB38" s="257"/>
      <c r="CC38" s="673"/>
      <c r="CD38" s="257"/>
      <c r="CE38" s="673"/>
      <c r="CF38" s="257"/>
      <c r="CG38" s="673"/>
      <c r="CH38" s="257"/>
      <c r="CI38" s="673"/>
      <c r="CJ38" s="257"/>
      <c r="CK38" s="673"/>
      <c r="CL38" s="259"/>
      <c r="CM38" s="257"/>
      <c r="CN38" s="676"/>
      <c r="CO38" s="321"/>
      <c r="CP38" s="676"/>
      <c r="CQ38" s="321"/>
      <c r="CR38" s="676"/>
      <c r="CS38" s="321"/>
      <c r="CT38" s="676"/>
      <c r="CU38" s="321"/>
      <c r="CV38" s="676"/>
      <c r="CW38" s="321"/>
      <c r="CX38" s="676"/>
      <c r="CY38" s="259"/>
      <c r="CZ38" s="257"/>
      <c r="DA38" s="673"/>
      <c r="DB38" s="257"/>
      <c r="DC38" s="673"/>
      <c r="DD38" s="257"/>
      <c r="DE38" s="673"/>
      <c r="DF38" s="257"/>
      <c r="DG38" s="673"/>
      <c r="DH38" s="257"/>
      <c r="DI38" s="673"/>
      <c r="DJ38" s="257"/>
      <c r="DK38" s="673"/>
      <c r="DL38" s="257"/>
      <c r="DM38" s="673"/>
      <c r="DN38" s="257"/>
      <c r="DO38" s="673"/>
      <c r="DP38" s="257"/>
      <c r="DQ38" s="673"/>
      <c r="DR38" s="257"/>
      <c r="DS38" s="673"/>
      <c r="DT38" s="259"/>
      <c r="DU38" s="260"/>
      <c r="DV38" s="257"/>
      <c r="DW38" s="701"/>
      <c r="DX38" s="702"/>
      <c r="DY38" s="703"/>
      <c r="DZ38" s="259"/>
      <c r="EA38" s="259"/>
      <c r="EB38" s="707"/>
      <c r="EC38" s="257"/>
      <c r="ED38" s="707"/>
      <c r="EE38" s="259"/>
      <c r="EF38" s="257"/>
      <c r="EG38" s="673"/>
      <c r="EH38" s="257"/>
      <c r="EI38" s="673"/>
      <c r="EJ38" s="257"/>
      <c r="EK38" s="673"/>
      <c r="EL38" s="257"/>
      <c r="EM38" s="673"/>
      <c r="EN38" s="259"/>
      <c r="EO38" s="257"/>
      <c r="EP38" s="673"/>
      <c r="EQ38" s="257"/>
      <c r="ER38" s="673"/>
      <c r="ES38" s="257"/>
      <c r="ET38" s="673"/>
      <c r="EU38" s="257"/>
      <c r="EV38" s="673"/>
      <c r="EW38" s="257"/>
      <c r="EX38" s="673"/>
      <c r="EY38" s="257"/>
      <c r="EZ38" s="673"/>
      <c r="FA38" s="257"/>
      <c r="FB38" s="673"/>
      <c r="FC38" s="257"/>
      <c r="FD38" s="673"/>
      <c r="FE38" s="259"/>
      <c r="FF38" s="257"/>
      <c r="FG38" s="673"/>
      <c r="FH38" s="257"/>
      <c r="FI38" s="673"/>
      <c r="FJ38" s="257"/>
      <c r="FK38" s="673"/>
      <c r="FL38" s="257"/>
      <c r="FM38" s="673"/>
      <c r="FN38" s="257"/>
      <c r="FO38" s="673"/>
      <c r="FP38" s="257"/>
      <c r="FQ38" s="673"/>
      <c r="FR38" s="259"/>
      <c r="FS38" s="257"/>
      <c r="FT38" s="673"/>
      <c r="FU38" s="257"/>
      <c r="FV38" s="673"/>
      <c r="FW38" s="257"/>
      <c r="FX38" s="673"/>
      <c r="FY38" s="257"/>
      <c r="FZ38" s="673"/>
      <c r="GA38" s="257"/>
      <c r="GB38" s="673"/>
      <c r="GC38" s="257"/>
      <c r="GD38" s="673"/>
      <c r="GE38" s="259"/>
      <c r="GF38" s="321"/>
      <c r="GG38" s="676"/>
      <c r="GH38" s="321"/>
      <c r="GI38" s="676"/>
      <c r="GJ38" s="321"/>
      <c r="GK38" s="676"/>
      <c r="GL38" s="321"/>
      <c r="GM38" s="676"/>
      <c r="GN38" s="321"/>
      <c r="GO38" s="676"/>
      <c r="GP38" s="321"/>
      <c r="GQ38" s="676"/>
      <c r="GR38" s="259"/>
      <c r="GS38" s="257"/>
      <c r="GT38" s="673"/>
      <c r="GU38" s="257"/>
      <c r="GV38" s="673"/>
      <c r="GW38" s="257"/>
      <c r="GX38" s="673"/>
      <c r="GY38" s="257"/>
      <c r="GZ38" s="673"/>
      <c r="HA38" s="257"/>
      <c r="HB38" s="673"/>
      <c r="HC38" s="257"/>
      <c r="HD38" s="673"/>
      <c r="HE38" s="696"/>
      <c r="HF38" s="260"/>
      <c r="HG38" s="260"/>
      <c r="HH38" s="257"/>
      <c r="HI38" s="688"/>
      <c r="HJ38" s="687"/>
      <c r="HL38" s="695"/>
      <c r="HN38" s="693"/>
      <c r="HP38" s="697"/>
    </row>
    <row r="39" spans="1:224" x14ac:dyDescent="0.15">
      <c r="A39" s="711"/>
      <c r="C39" s="257"/>
      <c r="D39" s="674"/>
      <c r="E39" s="259"/>
      <c r="F39" s="257"/>
      <c r="G39" s="674"/>
      <c r="H39" s="257"/>
      <c r="I39" s="674"/>
      <c r="J39" s="260"/>
      <c r="K39" s="257"/>
      <c r="L39" s="674"/>
      <c r="M39" s="257"/>
      <c r="N39" s="674"/>
      <c r="O39" s="257"/>
      <c r="P39" s="674"/>
      <c r="Q39" s="259"/>
      <c r="R39" s="257"/>
      <c r="S39" s="674"/>
      <c r="T39" s="257"/>
      <c r="U39" s="674"/>
      <c r="V39" s="257"/>
      <c r="W39" s="674"/>
      <c r="X39" s="257"/>
      <c r="Y39" s="674"/>
      <c r="Z39" s="257"/>
      <c r="AA39" s="674"/>
      <c r="AB39" s="257"/>
      <c r="AC39" s="674"/>
      <c r="AD39" s="257"/>
      <c r="AE39" s="674"/>
      <c r="AF39" s="257"/>
      <c r="AG39" s="674"/>
      <c r="AH39" s="257"/>
      <c r="AI39" s="674"/>
      <c r="AJ39" s="257"/>
      <c r="AK39" s="674"/>
      <c r="AL39" s="257"/>
      <c r="AM39" s="674"/>
      <c r="AN39" s="257"/>
      <c r="AO39" s="674"/>
      <c r="AP39" s="257"/>
      <c r="AQ39" s="674"/>
      <c r="AR39" s="257"/>
      <c r="AS39" s="674"/>
      <c r="AT39" s="260"/>
      <c r="AU39" s="260"/>
      <c r="AV39" s="257"/>
      <c r="AW39" s="704"/>
      <c r="AX39" s="705"/>
      <c r="AY39" s="706"/>
      <c r="AZ39" s="259"/>
      <c r="BA39" s="257"/>
      <c r="BB39" s="674"/>
      <c r="BC39" s="257"/>
      <c r="BD39" s="674"/>
      <c r="BE39" s="259"/>
      <c r="BF39" s="257"/>
      <c r="BG39" s="674"/>
      <c r="BH39" s="257"/>
      <c r="BI39" s="674"/>
      <c r="BJ39" s="257"/>
      <c r="BK39" s="674"/>
      <c r="BL39" s="257"/>
      <c r="BM39" s="674"/>
      <c r="BN39" s="259"/>
      <c r="BO39" s="257"/>
      <c r="BP39" s="674"/>
      <c r="BQ39" s="257"/>
      <c r="BR39" s="674"/>
      <c r="BS39" s="257"/>
      <c r="BT39" s="674"/>
      <c r="BU39" s="257"/>
      <c r="BV39" s="674"/>
      <c r="BW39" s="257"/>
      <c r="BX39" s="674"/>
      <c r="BY39" s="259"/>
      <c r="BZ39" s="257"/>
      <c r="CA39" s="674"/>
      <c r="CB39" s="257"/>
      <c r="CC39" s="674"/>
      <c r="CD39" s="257"/>
      <c r="CE39" s="674"/>
      <c r="CF39" s="257"/>
      <c r="CG39" s="674"/>
      <c r="CH39" s="257"/>
      <c r="CI39" s="674"/>
      <c r="CJ39" s="257"/>
      <c r="CK39" s="674"/>
      <c r="CL39" s="259"/>
      <c r="CM39" s="257"/>
      <c r="CN39" s="677"/>
      <c r="CO39" s="321"/>
      <c r="CP39" s="677"/>
      <c r="CQ39" s="321"/>
      <c r="CR39" s="677"/>
      <c r="CS39" s="321"/>
      <c r="CT39" s="677"/>
      <c r="CU39" s="321"/>
      <c r="CV39" s="677"/>
      <c r="CW39" s="321"/>
      <c r="CX39" s="677"/>
      <c r="CY39" s="259"/>
      <c r="CZ39" s="257"/>
      <c r="DA39" s="674"/>
      <c r="DB39" s="257"/>
      <c r="DC39" s="674"/>
      <c r="DD39" s="257"/>
      <c r="DE39" s="674"/>
      <c r="DF39" s="257"/>
      <c r="DG39" s="674"/>
      <c r="DH39" s="257"/>
      <c r="DI39" s="674"/>
      <c r="DJ39" s="257"/>
      <c r="DK39" s="674"/>
      <c r="DL39" s="257"/>
      <c r="DM39" s="674"/>
      <c r="DN39" s="257"/>
      <c r="DO39" s="674"/>
      <c r="DP39" s="257"/>
      <c r="DQ39" s="674"/>
      <c r="DR39" s="257"/>
      <c r="DS39" s="674"/>
      <c r="DT39" s="259"/>
      <c r="DU39" s="260"/>
      <c r="DV39" s="257"/>
      <c r="DW39" s="704"/>
      <c r="DX39" s="705"/>
      <c r="DY39" s="706"/>
      <c r="DZ39" s="259"/>
      <c r="EA39" s="259"/>
      <c r="EB39" s="707"/>
      <c r="EC39" s="257"/>
      <c r="ED39" s="707"/>
      <c r="EE39" s="259"/>
      <c r="EF39" s="257"/>
      <c r="EG39" s="674"/>
      <c r="EH39" s="257"/>
      <c r="EI39" s="674"/>
      <c r="EJ39" s="257"/>
      <c r="EK39" s="674"/>
      <c r="EL39" s="257"/>
      <c r="EM39" s="674"/>
      <c r="EN39" s="259"/>
      <c r="EO39" s="257"/>
      <c r="EP39" s="674"/>
      <c r="EQ39" s="257"/>
      <c r="ER39" s="674"/>
      <c r="ES39" s="257"/>
      <c r="ET39" s="674"/>
      <c r="EU39" s="257"/>
      <c r="EV39" s="674"/>
      <c r="EW39" s="257"/>
      <c r="EX39" s="674"/>
      <c r="EY39" s="257"/>
      <c r="EZ39" s="674"/>
      <c r="FA39" s="257"/>
      <c r="FB39" s="674"/>
      <c r="FC39" s="257"/>
      <c r="FD39" s="674"/>
      <c r="FE39" s="259"/>
      <c r="FF39" s="257"/>
      <c r="FG39" s="674"/>
      <c r="FH39" s="257"/>
      <c r="FI39" s="674"/>
      <c r="FJ39" s="257"/>
      <c r="FK39" s="674"/>
      <c r="FL39" s="257"/>
      <c r="FM39" s="674"/>
      <c r="FN39" s="257"/>
      <c r="FO39" s="674"/>
      <c r="FP39" s="257"/>
      <c r="FQ39" s="674"/>
      <c r="FR39" s="259"/>
      <c r="FS39" s="257"/>
      <c r="FT39" s="674"/>
      <c r="FU39" s="257"/>
      <c r="FV39" s="674"/>
      <c r="FW39" s="257"/>
      <c r="FX39" s="674"/>
      <c r="FY39" s="257"/>
      <c r="FZ39" s="674"/>
      <c r="GA39" s="257"/>
      <c r="GB39" s="674"/>
      <c r="GC39" s="257"/>
      <c r="GD39" s="674"/>
      <c r="GE39" s="259"/>
      <c r="GF39" s="321"/>
      <c r="GG39" s="677"/>
      <c r="GH39" s="321"/>
      <c r="GI39" s="677"/>
      <c r="GJ39" s="321"/>
      <c r="GK39" s="677"/>
      <c r="GL39" s="321"/>
      <c r="GM39" s="677"/>
      <c r="GN39" s="321"/>
      <c r="GO39" s="677"/>
      <c r="GP39" s="321"/>
      <c r="GQ39" s="677"/>
      <c r="GR39" s="259"/>
      <c r="GS39" s="257"/>
      <c r="GT39" s="674"/>
      <c r="GU39" s="257"/>
      <c r="GV39" s="674"/>
      <c r="GW39" s="257"/>
      <c r="GX39" s="674"/>
      <c r="GY39" s="257"/>
      <c r="GZ39" s="674"/>
      <c r="HA39" s="257"/>
      <c r="HB39" s="674"/>
      <c r="HC39" s="257"/>
      <c r="HD39" s="674"/>
      <c r="HE39" s="696"/>
      <c r="HF39" s="260"/>
      <c r="HG39" s="260"/>
      <c r="HH39" s="257"/>
      <c r="HI39" s="688"/>
      <c r="HJ39" s="687"/>
      <c r="HL39" s="695"/>
      <c r="HN39" s="694"/>
      <c r="HP39" s="697"/>
    </row>
    <row r="43" spans="1:224" x14ac:dyDescent="0.15">
      <c r="DA43" s="371"/>
      <c r="DB43" s="371"/>
      <c r="DC43" s="371"/>
      <c r="DD43" s="371"/>
      <c r="DE43" s="371"/>
      <c r="DF43" s="371"/>
      <c r="DG43" s="371"/>
      <c r="DH43" s="371"/>
      <c r="DI43" s="371"/>
      <c r="DJ43" s="371"/>
      <c r="DK43" s="371"/>
    </row>
    <row r="44" spans="1:224" x14ac:dyDescent="0.15">
      <c r="G44" s="185"/>
      <c r="H44" s="185"/>
      <c r="I44" s="185"/>
      <c r="Y44" s="185"/>
      <c r="AG44" s="2" t="s">
        <v>173</v>
      </c>
      <c r="AI44" s="2" t="s">
        <v>172</v>
      </c>
      <c r="AK44" s="2" t="s">
        <v>171</v>
      </c>
      <c r="AM44" s="2" t="s">
        <v>170</v>
      </c>
      <c r="AN44" s="1"/>
      <c r="AO44" s="2" t="s">
        <v>169</v>
      </c>
      <c r="AP44" s="1"/>
      <c r="AQ44" s="2" t="s">
        <v>168</v>
      </c>
      <c r="AR44" s="1"/>
      <c r="AS44" s="2" t="s">
        <v>167</v>
      </c>
      <c r="CA44" s="2"/>
      <c r="CB44" s="1"/>
      <c r="CC44" s="2"/>
      <c r="CD44" s="1"/>
      <c r="CE44" s="2" t="s">
        <v>120</v>
      </c>
      <c r="CF44" s="1"/>
      <c r="CG44" s="2" t="s">
        <v>66</v>
      </c>
      <c r="CH44" s="1"/>
      <c r="CI44" s="2" t="s">
        <v>65</v>
      </c>
      <c r="CJ44" s="1"/>
      <c r="CK44" s="2" t="s">
        <v>64</v>
      </c>
      <c r="CL44" s="1"/>
      <c r="CN44" s="2"/>
      <c r="CO44" s="1"/>
      <c r="CP44" s="2"/>
      <c r="CQ44" s="1"/>
      <c r="CR44" s="2" t="s">
        <v>39</v>
      </c>
      <c r="CS44" s="1"/>
      <c r="CT44" s="2" t="s">
        <v>40</v>
      </c>
      <c r="CU44" s="1"/>
      <c r="CV44" s="2" t="s">
        <v>68</v>
      </c>
      <c r="CW44" s="1"/>
      <c r="CX44" s="2" t="s">
        <v>34</v>
      </c>
      <c r="CZ44" s="1"/>
      <c r="DA44" s="185"/>
      <c r="DB44" s="185"/>
      <c r="DC44" s="185"/>
      <c r="DD44" s="185"/>
      <c r="DE44" s="185"/>
      <c r="DF44" s="185"/>
      <c r="DG44" s="185"/>
      <c r="DH44" s="371"/>
      <c r="DI44" s="185"/>
      <c r="DJ44" s="185"/>
      <c r="DK44" s="2" t="s">
        <v>504</v>
      </c>
      <c r="DL44" s="1"/>
      <c r="DM44" s="2" t="s">
        <v>116</v>
      </c>
      <c r="DN44" s="1"/>
      <c r="DO44" s="2" t="s">
        <v>53</v>
      </c>
      <c r="DP44" s="1"/>
      <c r="DQ44" s="2" t="s">
        <v>33</v>
      </c>
      <c r="DR44" s="1"/>
      <c r="DS44" s="2" t="s">
        <v>32</v>
      </c>
      <c r="DT44" s="1"/>
      <c r="FG44" s="185"/>
      <c r="FH44" s="185"/>
      <c r="FI44" s="185"/>
      <c r="FJ44" s="1"/>
      <c r="FK44" s="2" t="s">
        <v>52</v>
      </c>
      <c r="FL44" s="1"/>
      <c r="FM44" s="2" t="s">
        <v>51</v>
      </c>
      <c r="FN44" s="1"/>
      <c r="FO44" s="2" t="s">
        <v>47</v>
      </c>
      <c r="FP44" s="1"/>
      <c r="FQ44" s="2" t="s">
        <v>46</v>
      </c>
      <c r="FT44" s="185"/>
      <c r="FU44" s="185"/>
      <c r="FV44" s="185"/>
      <c r="FW44" s="1"/>
      <c r="FX44" s="2" t="s">
        <v>101</v>
      </c>
      <c r="FY44" s="1"/>
      <c r="FZ44" s="2" t="s">
        <v>102</v>
      </c>
      <c r="GA44" s="1"/>
      <c r="GB44" s="2" t="s">
        <v>103</v>
      </c>
      <c r="GC44" s="1"/>
      <c r="GD44" s="2" t="s">
        <v>104</v>
      </c>
      <c r="GE44" s="1"/>
      <c r="GG44" s="185"/>
      <c r="GH44" s="185"/>
      <c r="GI44" s="185"/>
      <c r="GJ44" s="1"/>
      <c r="GK44" s="2" t="s">
        <v>105</v>
      </c>
      <c r="GL44" s="1"/>
      <c r="GM44" s="2" t="s">
        <v>106</v>
      </c>
      <c r="GN44" s="1"/>
      <c r="GO44" s="2" t="s">
        <v>107</v>
      </c>
      <c r="GP44" s="1"/>
      <c r="GQ44" s="2" t="s">
        <v>108</v>
      </c>
      <c r="GT44" s="185"/>
      <c r="GU44" s="371"/>
      <c r="GV44" s="185"/>
      <c r="GX44" s="2" t="s">
        <v>109</v>
      </c>
      <c r="GY44" s="1"/>
      <c r="GZ44" s="2" t="s">
        <v>110</v>
      </c>
      <c r="HA44" s="1"/>
      <c r="HB44" s="2" t="s">
        <v>111</v>
      </c>
      <c r="HC44" s="1"/>
      <c r="HD44" s="2" t="s">
        <v>112</v>
      </c>
    </row>
    <row r="45" spans="1:224" ht="227.25" customHeight="1" x14ac:dyDescent="0.15">
      <c r="G45" s="374"/>
      <c r="H45" s="371"/>
      <c r="I45" s="374"/>
      <c r="Y45" s="259"/>
      <c r="AG45" s="258" t="str">
        <f>予選組合せ!C40</f>
        <v>社会保険パピィB</v>
      </c>
      <c r="AI45" s="258" t="str">
        <f>予選組合せ!C39</f>
        <v>ちゃっきり一番kids</v>
      </c>
      <c r="AK45" s="258" t="str">
        <f>予選組合せ!C38</f>
        <v>FUJIミラクルソゲキッズ</v>
      </c>
      <c r="AM45" s="267" t="str">
        <f>予選組合せ!C37</f>
        <v>スーパー長野キッズ</v>
      </c>
      <c r="AO45" s="258" t="str">
        <f>予選組合せ!C36</f>
        <v>城内キッズコルツ</v>
      </c>
      <c r="AQ45" s="267" t="str">
        <f>予選組合せ!C35</f>
        <v>龍池舎きっず</v>
      </c>
      <c r="AS45" s="267" t="str">
        <f>予選組合せ!C34</f>
        <v>広幡ドッジキッズリトル</v>
      </c>
      <c r="CA45" s="265"/>
      <c r="CB45" s="266"/>
      <c r="CC45" s="265"/>
      <c r="CD45" s="266"/>
      <c r="CE45" s="268" t="str">
        <f>予選組合せ!C30</f>
        <v>スーパー長野Jr</v>
      </c>
      <c r="CF45" s="266"/>
      <c r="CG45" s="268" t="str">
        <f>予選組合せ!C29</f>
        <v>ワンピース三島J</v>
      </c>
      <c r="CH45" s="266"/>
      <c r="CI45" s="268" t="str">
        <f>予選組合せ!C28</f>
        <v>FUJIミラクルキッズJr.</v>
      </c>
      <c r="CJ45" s="266"/>
      <c r="CK45" s="268" t="str">
        <f>予選組合せ!C27</f>
        <v>gold wolf ジュニア</v>
      </c>
      <c r="CL45" s="266"/>
      <c r="CN45" s="265"/>
      <c r="CO45" s="266"/>
      <c r="CP45" s="265"/>
      <c r="CQ45" s="266"/>
      <c r="CR45" s="268" t="str">
        <f>予選組合せ!L23</f>
        <v>リトル☆スターズJr</v>
      </c>
      <c r="CS45" s="266"/>
      <c r="CT45" s="268" t="str">
        <f>予選組合せ!L22</f>
        <v>龍池舎じゅにあB</v>
      </c>
      <c r="CU45" s="266"/>
      <c r="CV45" s="268" t="str">
        <f>予選組合せ!L21</f>
        <v>ハリケーンキッズ三島Jr</v>
      </c>
      <c r="CW45" s="266"/>
      <c r="CX45" s="268" t="str">
        <f>予選組合せ!L20</f>
        <v>ブーメラン　X</v>
      </c>
      <c r="CZ45" s="266"/>
      <c r="DA45" s="373"/>
      <c r="DB45" s="372"/>
      <c r="DC45" s="372"/>
      <c r="DD45" s="372"/>
      <c r="DE45" s="373"/>
      <c r="DF45" s="372"/>
      <c r="DG45" s="373"/>
      <c r="DH45" s="371"/>
      <c r="DI45" s="372"/>
      <c r="DJ45" s="372"/>
      <c r="DK45" s="265" t="str">
        <f>予選組合せ!C24</f>
        <v>三島☆金狼Jr</v>
      </c>
      <c r="DL45" s="266"/>
      <c r="DM45" s="268" t="str">
        <f>予選組合せ!C23</f>
        <v>ちゃっきり一番Jr.</v>
      </c>
      <c r="DN45" s="266"/>
      <c r="DO45" s="268" t="str">
        <f>予選組合せ!C22</f>
        <v>城内キッズジュニア</v>
      </c>
      <c r="DP45" s="266"/>
      <c r="DQ45" s="268" t="str">
        <f>予選組合せ!C21</f>
        <v>函南勇楽会・よ組</v>
      </c>
      <c r="DR45" s="266"/>
      <c r="DS45" s="268" t="str">
        <f>予選組合せ!C20</f>
        <v>龍池舎じゅにあA</v>
      </c>
      <c r="DT45" s="266"/>
      <c r="FG45" s="372"/>
      <c r="FH45" s="372"/>
      <c r="FI45" s="372"/>
      <c r="FJ45" s="266"/>
      <c r="FK45" s="268" t="str">
        <f>予選組合せ!L15</f>
        <v>駒越ドラゴンズ</v>
      </c>
      <c r="FL45" s="266"/>
      <c r="FM45" s="268" t="str">
        <f>予選組合せ!L14</f>
        <v>スーパー長野</v>
      </c>
      <c r="FN45" s="266"/>
      <c r="FO45" s="268" t="str">
        <f>予選組合せ!L13</f>
        <v>ちゃっきり一番</v>
      </c>
      <c r="FP45" s="266"/>
      <c r="FQ45" s="268" t="str">
        <f>予選組合せ!L12</f>
        <v>ブーメラン</v>
      </c>
      <c r="FT45" s="372"/>
      <c r="FU45" s="372"/>
      <c r="FV45" s="372"/>
      <c r="FW45" s="266"/>
      <c r="FX45" s="268" t="str">
        <f>予選組合せ!C15</f>
        <v>社会保険ドラゴンズ</v>
      </c>
      <c r="FY45" s="266"/>
      <c r="FZ45" s="265" t="str">
        <f>予選組合せ!C14</f>
        <v>城内キッズ</v>
      </c>
      <c r="GA45" s="266"/>
      <c r="GB45" s="268" t="str">
        <f>予選組合せ!C13</f>
        <v>FUJIミラクルキッズ</v>
      </c>
      <c r="GC45" s="266"/>
      <c r="GD45" s="268" t="str">
        <f>予選組合せ!C12</f>
        <v>龍　池　舎</v>
      </c>
      <c r="GE45" s="266"/>
      <c r="GG45" s="372"/>
      <c r="GH45" s="372"/>
      <c r="GI45" s="372"/>
      <c r="GJ45" s="266"/>
      <c r="GK45" s="268" t="str">
        <f>予選組合せ!L9</f>
        <v>広幡ドッジキッズ</v>
      </c>
      <c r="GL45" s="266"/>
      <c r="GM45" s="265" t="str">
        <f>予選組合せ!L8</f>
        <v>三島☆金狼</v>
      </c>
      <c r="GN45" s="266"/>
      <c r="GO45" s="268" t="str">
        <f>予選組合せ!L7</f>
        <v>リトル☆スターズ</v>
      </c>
      <c r="GP45" s="266"/>
      <c r="GQ45" s="268" t="str">
        <f>予選組合せ!L6</f>
        <v>焼津フェニックス</v>
      </c>
      <c r="GT45" s="367"/>
      <c r="GU45" s="371"/>
      <c r="GV45" s="367"/>
      <c r="GX45" s="267" t="str">
        <f>予選組合せ!C9</f>
        <v>マジカルキッズ</v>
      </c>
      <c r="GZ45" s="258" t="str">
        <f>予選組合せ!C8</f>
        <v>函南勇楽会・い組</v>
      </c>
      <c r="HB45" s="267" t="str">
        <f>予選組合せ!C7</f>
        <v>浜松believe.1</v>
      </c>
      <c r="HD45" s="267" t="str">
        <f>予選組合せ!C6</f>
        <v>ワンピース三島</v>
      </c>
    </row>
  </sheetData>
  <mergeCells count="424">
    <mergeCell ref="CK25:CK39"/>
    <mergeCell ref="CN25:CN39"/>
    <mergeCell ref="CP25:CP39"/>
    <mergeCell ref="CV18:CV19"/>
    <mergeCell ref="BD25:BD39"/>
    <mergeCell ref="BG25:BG39"/>
    <mergeCell ref="BI25:BI39"/>
    <mergeCell ref="BK25:BK39"/>
    <mergeCell ref="BM25:BM39"/>
    <mergeCell ref="BG18:BG19"/>
    <mergeCell ref="BI18:BI19"/>
    <mergeCell ref="BK18:BK19"/>
    <mergeCell ref="BM18:BM19"/>
    <mergeCell ref="ER25:ER39"/>
    <mergeCell ref="ET25:ET39"/>
    <mergeCell ref="EV25:EV39"/>
    <mergeCell ref="CL1:CL10"/>
    <mergeCell ref="CY1:CY10"/>
    <mergeCell ref="CI2:CI16"/>
    <mergeCell ref="CK2:CK16"/>
    <mergeCell ref="CN2:CN16"/>
    <mergeCell ref="CP2:CP16"/>
    <mergeCell ref="CR2:CR16"/>
    <mergeCell ref="ER2:ER16"/>
    <mergeCell ref="ET2:ET16"/>
    <mergeCell ref="EV2:EV16"/>
    <mergeCell ref="ER18:ER19"/>
    <mergeCell ref="ET18:ET19"/>
    <mergeCell ref="EV18:EV19"/>
    <mergeCell ref="CV25:CV39"/>
    <mergeCell ref="CX25:CX39"/>
    <mergeCell ref="CR25:CR39"/>
    <mergeCell ref="CT25:CT39"/>
    <mergeCell ref="CT2:CT16"/>
    <mergeCell ref="CV2:CV16"/>
    <mergeCell ref="CX2:CX16"/>
    <mergeCell ref="CI18:CI19"/>
    <mergeCell ref="D18:D19"/>
    <mergeCell ref="D21:D22"/>
    <mergeCell ref="D25:D39"/>
    <mergeCell ref="G25:G39"/>
    <mergeCell ref="I25:I39"/>
    <mergeCell ref="G21:G22"/>
    <mergeCell ref="I21:I22"/>
    <mergeCell ref="G18:G19"/>
    <mergeCell ref="I18:I19"/>
    <mergeCell ref="AW1:AY1"/>
    <mergeCell ref="AW2:AY16"/>
    <mergeCell ref="BB2:BB16"/>
    <mergeCell ref="BD2:BD16"/>
    <mergeCell ref="BV2:BV16"/>
    <mergeCell ref="BX2:BX16"/>
    <mergeCell ref="BP2:BP16"/>
    <mergeCell ref="E1:E16"/>
    <mergeCell ref="D2:D16"/>
    <mergeCell ref="BG2:BG16"/>
    <mergeCell ref="BI2:BI16"/>
    <mergeCell ref="BK2:BK16"/>
    <mergeCell ref="BM2:BM16"/>
    <mergeCell ref="J1:J16"/>
    <mergeCell ref="G2:G16"/>
    <mergeCell ref="I2:I16"/>
    <mergeCell ref="AT1:AT10"/>
    <mergeCell ref="AU1:AU16"/>
    <mergeCell ref="S2:S16"/>
    <mergeCell ref="U2:U16"/>
    <mergeCell ref="W2:W16"/>
    <mergeCell ref="Y2:Y16"/>
    <mergeCell ref="AA2:AA16"/>
    <mergeCell ref="Q1:Q16"/>
    <mergeCell ref="N2:N16"/>
    <mergeCell ref="P2:P16"/>
    <mergeCell ref="AO2:AO16"/>
    <mergeCell ref="AQ2:AQ16"/>
    <mergeCell ref="AS2:AS16"/>
    <mergeCell ref="L2:L16"/>
    <mergeCell ref="AC2:AC16"/>
    <mergeCell ref="AE2:AE16"/>
    <mergeCell ref="AG2:AG16"/>
    <mergeCell ref="AI2:AI16"/>
    <mergeCell ref="AK2:AK16"/>
    <mergeCell ref="AM2:AM16"/>
    <mergeCell ref="CC25:CC39"/>
    <mergeCell ref="CE25:CE39"/>
    <mergeCell ref="CG25:CG39"/>
    <mergeCell ref="CA25:CA39"/>
    <mergeCell ref="CG21:CG22"/>
    <mergeCell ref="BX21:BX22"/>
    <mergeCell ref="BR25:BR39"/>
    <mergeCell ref="BT25:BT39"/>
    <mergeCell ref="BP21:BP22"/>
    <mergeCell ref="BP25:BP39"/>
    <mergeCell ref="CC21:CC22"/>
    <mergeCell ref="CE21:CE22"/>
    <mergeCell ref="BV25:BV39"/>
    <mergeCell ref="BX25:BX39"/>
    <mergeCell ref="BV21:BV22"/>
    <mergeCell ref="BR21:BR22"/>
    <mergeCell ref="BT21:BT22"/>
    <mergeCell ref="BB25:BB39"/>
    <mergeCell ref="AC25:AC39"/>
    <mergeCell ref="AE25:AE39"/>
    <mergeCell ref="AG25:AG39"/>
    <mergeCell ref="AK25:AK39"/>
    <mergeCell ref="AS21:AS22"/>
    <mergeCell ref="AI18:AI19"/>
    <mergeCell ref="AK18:AK19"/>
    <mergeCell ref="AM18:AM19"/>
    <mergeCell ref="AI21:AI22"/>
    <mergeCell ref="AK21:AK22"/>
    <mergeCell ref="AM21:AM22"/>
    <mergeCell ref="AI25:AI39"/>
    <mergeCell ref="AY21:AY22"/>
    <mergeCell ref="AW24:AY24"/>
    <mergeCell ref="AW25:AY39"/>
    <mergeCell ref="AW21:AW22"/>
    <mergeCell ref="AX21:AX22"/>
    <mergeCell ref="AW18:AW19"/>
    <mergeCell ref="AQ18:AQ19"/>
    <mergeCell ref="AS18:AS19"/>
    <mergeCell ref="AO18:AO19"/>
    <mergeCell ref="AX18:AX19"/>
    <mergeCell ref="AY18:AY19"/>
    <mergeCell ref="DK21:DK22"/>
    <mergeCell ref="DM21:DM22"/>
    <mergeCell ref="DO21:DO22"/>
    <mergeCell ref="FK21:FK22"/>
    <mergeCell ref="FM21:FM22"/>
    <mergeCell ref="FO21:FO22"/>
    <mergeCell ref="AE21:AE22"/>
    <mergeCell ref="AG21:AG22"/>
    <mergeCell ref="AO21:AO22"/>
    <mergeCell ref="AQ21:AQ22"/>
    <mergeCell ref="FG21:FG22"/>
    <mergeCell ref="FI21:FI22"/>
    <mergeCell ref="CP21:CP22"/>
    <mergeCell ref="CR21:CR22"/>
    <mergeCell ref="BK21:BK22"/>
    <mergeCell ref="BM21:BM22"/>
    <mergeCell ref="BG21:BG22"/>
    <mergeCell ref="BI21:BI22"/>
    <mergeCell ref="CT21:CT22"/>
    <mergeCell ref="CI21:CI22"/>
    <mergeCell ref="CK21:CK22"/>
    <mergeCell ref="CN21:CN22"/>
    <mergeCell ref="P18:P19"/>
    <mergeCell ref="DM18:DM19"/>
    <mergeCell ref="DO18:DO19"/>
    <mergeCell ref="DQ18:DQ19"/>
    <mergeCell ref="DS18:DS19"/>
    <mergeCell ref="BV18:BV19"/>
    <mergeCell ref="BX18:BX19"/>
    <mergeCell ref="BP18:BP19"/>
    <mergeCell ref="S18:S19"/>
    <mergeCell ref="U18:U19"/>
    <mergeCell ref="W18:W19"/>
    <mergeCell ref="Y18:Y19"/>
    <mergeCell ref="AA18:AA19"/>
    <mergeCell ref="AC18:AC19"/>
    <mergeCell ref="AE18:AE19"/>
    <mergeCell ref="AG18:AG19"/>
    <mergeCell ref="BR18:BR19"/>
    <mergeCell ref="BT18:BT19"/>
    <mergeCell ref="CK18:CK19"/>
    <mergeCell ref="CN18:CN19"/>
    <mergeCell ref="CP18:CP19"/>
    <mergeCell ref="CR18:CR19"/>
    <mergeCell ref="CT18:CT19"/>
    <mergeCell ref="N21:N22"/>
    <mergeCell ref="P21:P22"/>
    <mergeCell ref="DI18:DI19"/>
    <mergeCell ref="DK18:DK19"/>
    <mergeCell ref="CA18:CA19"/>
    <mergeCell ref="CC18:CC19"/>
    <mergeCell ref="CE18:CE19"/>
    <mergeCell ref="CG18:CG19"/>
    <mergeCell ref="BB18:BB19"/>
    <mergeCell ref="BD18:BD19"/>
    <mergeCell ref="N18:N19"/>
    <mergeCell ref="CX18:CX19"/>
    <mergeCell ref="BB21:BB22"/>
    <mergeCell ref="BD21:BD22"/>
    <mergeCell ref="DI21:DI22"/>
    <mergeCell ref="AA21:AA22"/>
    <mergeCell ref="AC21:AC22"/>
    <mergeCell ref="S21:S22"/>
    <mergeCell ref="U21:U22"/>
    <mergeCell ref="W21:W22"/>
    <mergeCell ref="Y21:Y22"/>
    <mergeCell ref="CV21:CV22"/>
    <mergeCell ref="CX21:CX22"/>
    <mergeCell ref="CA21:CA22"/>
    <mergeCell ref="N25:N39"/>
    <mergeCell ref="P25:P39"/>
    <mergeCell ref="EG25:EG39"/>
    <mergeCell ref="EI25:EI39"/>
    <mergeCell ref="DW24:DY24"/>
    <mergeCell ref="DW25:DY39"/>
    <mergeCell ref="EB25:EB39"/>
    <mergeCell ref="ED25:ED39"/>
    <mergeCell ref="AM25:AM39"/>
    <mergeCell ref="AO25:AO39"/>
    <mergeCell ref="AS25:AS39"/>
    <mergeCell ref="S25:S39"/>
    <mergeCell ref="U25:U39"/>
    <mergeCell ref="W25:W39"/>
    <mergeCell ref="Y25:Y39"/>
    <mergeCell ref="AA25:AA39"/>
    <mergeCell ref="AQ25:AQ39"/>
    <mergeCell ref="DO25:DO39"/>
    <mergeCell ref="DQ25:DQ39"/>
    <mergeCell ref="DS25:DS39"/>
    <mergeCell ref="DI25:DI39"/>
    <mergeCell ref="DK25:DK39"/>
    <mergeCell ref="DM25:DM39"/>
    <mergeCell ref="CI25:CI39"/>
    <mergeCell ref="DQ21:DQ22"/>
    <mergeCell ref="DS21:DS22"/>
    <mergeCell ref="FQ21:FQ22"/>
    <mergeCell ref="DU1:DU16"/>
    <mergeCell ref="FR1:FR10"/>
    <mergeCell ref="FI18:FI19"/>
    <mergeCell ref="FK18:FK19"/>
    <mergeCell ref="FG18:FG19"/>
    <mergeCell ref="EP2:EP16"/>
    <mergeCell ref="EP18:EP19"/>
    <mergeCell ref="BE1:BE16"/>
    <mergeCell ref="BY1:BY16"/>
    <mergeCell ref="DT1:DT10"/>
    <mergeCell ref="EG2:EG16"/>
    <mergeCell ref="EI2:EI16"/>
    <mergeCell ref="EK2:EK16"/>
    <mergeCell ref="EM2:EM16"/>
    <mergeCell ref="DM2:DM16"/>
    <mergeCell ref="DO2:DO16"/>
    <mergeCell ref="DQ2:DQ16"/>
    <mergeCell ref="DS2:DS16"/>
    <mergeCell ref="DK2:DK16"/>
    <mergeCell ref="BR2:BR16"/>
    <mergeCell ref="BT2:BT16"/>
    <mergeCell ref="BN1:BN16"/>
    <mergeCell ref="GV2:GV16"/>
    <mergeCell ref="GX2:GX16"/>
    <mergeCell ref="GZ2:GZ16"/>
    <mergeCell ref="A1:A39"/>
    <mergeCell ref="B1:B36"/>
    <mergeCell ref="DW1:DY1"/>
    <mergeCell ref="DZ1:DZ30"/>
    <mergeCell ref="DW18:DW19"/>
    <mergeCell ref="DX18:DX19"/>
    <mergeCell ref="DY18:DY19"/>
    <mergeCell ref="FB18:FB19"/>
    <mergeCell ref="FD18:FD19"/>
    <mergeCell ref="CA2:CA16"/>
    <mergeCell ref="CC2:CC16"/>
    <mergeCell ref="CE2:CE16"/>
    <mergeCell ref="CG2:CG16"/>
    <mergeCell ref="DI2:DI16"/>
    <mergeCell ref="EN1:EN16"/>
    <mergeCell ref="FI2:FI16"/>
    <mergeCell ref="EK18:EK19"/>
    <mergeCell ref="EB18:EB19"/>
    <mergeCell ref="EK25:EK39"/>
    <mergeCell ref="EM25:EM39"/>
    <mergeCell ref="AZ1:AZ16"/>
    <mergeCell ref="EG18:EG19"/>
    <mergeCell ref="EI18:EI19"/>
    <mergeCell ref="FT2:FT16"/>
    <mergeCell ref="FV2:FV16"/>
    <mergeCell ref="FX2:FX16"/>
    <mergeCell ref="FZ2:FZ16"/>
    <mergeCell ref="GQ2:GQ16"/>
    <mergeCell ref="GG2:GG16"/>
    <mergeCell ref="GI2:GI16"/>
    <mergeCell ref="FQ18:FQ19"/>
    <mergeCell ref="HP1:HP39"/>
    <mergeCell ref="DW2:DY16"/>
    <mergeCell ref="EB2:EB16"/>
    <mergeCell ref="ED2:ED16"/>
    <mergeCell ref="EX2:EX16"/>
    <mergeCell ref="EZ2:EZ16"/>
    <mergeCell ref="FB2:FB16"/>
    <mergeCell ref="FD2:FD16"/>
    <mergeCell ref="HF1:HF10"/>
    <mergeCell ref="HG1:HG16"/>
    <mergeCell ref="ED18:ED19"/>
    <mergeCell ref="EX18:EX19"/>
    <mergeCell ref="HL1:HL4"/>
    <mergeCell ref="HN1:HN5"/>
    <mergeCell ref="HI1:HI8"/>
    <mergeCell ref="HJ1:HJ6"/>
    <mergeCell ref="GE1:GE10"/>
    <mergeCell ref="GR1:GR10"/>
    <mergeCell ref="GB2:GB16"/>
    <mergeCell ref="GD2:GD16"/>
    <mergeCell ref="HE1:HE16"/>
    <mergeCell ref="GK2:GK16"/>
    <mergeCell ref="GM2:GM16"/>
    <mergeCell ref="GO2:GO16"/>
    <mergeCell ref="EZ18:EZ19"/>
    <mergeCell ref="EE1:EE16"/>
    <mergeCell ref="FE1:FE16"/>
    <mergeCell ref="HB2:HB16"/>
    <mergeCell ref="HD2:HD16"/>
    <mergeCell ref="HL5:HL20"/>
    <mergeCell ref="HN6:HN13"/>
    <mergeCell ref="HJ7:HJ39"/>
    <mergeCell ref="HI9:HI39"/>
    <mergeCell ref="HN16:HN22"/>
    <mergeCell ref="HB18:HB19"/>
    <mergeCell ref="HD18:HD19"/>
    <mergeCell ref="HE18:HE22"/>
    <mergeCell ref="GV18:GV19"/>
    <mergeCell ref="GX18:GX19"/>
    <mergeCell ref="GZ18:GZ19"/>
    <mergeCell ref="HN23:HN39"/>
    <mergeCell ref="HD25:HD39"/>
    <mergeCell ref="HL26:HL39"/>
    <mergeCell ref="HE24:HE39"/>
    <mergeCell ref="GT21:GT22"/>
    <mergeCell ref="GV21:GV22"/>
    <mergeCell ref="GX21:GX22"/>
    <mergeCell ref="GZ21:GZ22"/>
    <mergeCell ref="GK18:GK19"/>
    <mergeCell ref="GM18:GM19"/>
    <mergeCell ref="GO18:GO19"/>
    <mergeCell ref="GQ18:GQ19"/>
    <mergeCell ref="GG18:GG19"/>
    <mergeCell ref="GI18:GI19"/>
    <mergeCell ref="GT18:GT19"/>
    <mergeCell ref="FG2:FG16"/>
    <mergeCell ref="GB18:GB19"/>
    <mergeCell ref="GD18:GD19"/>
    <mergeCell ref="FT18:FT19"/>
    <mergeCell ref="FV18:FV19"/>
    <mergeCell ref="FX18:FX19"/>
    <mergeCell ref="FZ18:FZ19"/>
    <mergeCell ref="FK2:FK16"/>
    <mergeCell ref="FM2:FM16"/>
    <mergeCell ref="FO2:FO16"/>
    <mergeCell ref="FQ2:FQ16"/>
    <mergeCell ref="FM18:FM19"/>
    <mergeCell ref="FO18:FO19"/>
    <mergeCell ref="GT2:GT16"/>
    <mergeCell ref="EX21:EX22"/>
    <mergeCell ref="EZ21:EZ22"/>
    <mergeCell ref="EB21:EB22"/>
    <mergeCell ref="EG21:EG22"/>
    <mergeCell ref="EI21:EI22"/>
    <mergeCell ref="ER21:ER22"/>
    <mergeCell ref="ET21:ET22"/>
    <mergeCell ref="EV21:EV22"/>
    <mergeCell ref="EK21:EK22"/>
    <mergeCell ref="EM21:EM22"/>
    <mergeCell ref="EP21:EP22"/>
    <mergeCell ref="ED21:ED22"/>
    <mergeCell ref="HD21:HD22"/>
    <mergeCell ref="HL21:HL25"/>
    <mergeCell ref="GZ25:GZ39"/>
    <mergeCell ref="HB25:HB39"/>
    <mergeCell ref="FT21:FT22"/>
    <mergeCell ref="FV21:FV22"/>
    <mergeCell ref="FX21:FX22"/>
    <mergeCell ref="FZ21:FZ22"/>
    <mergeCell ref="GG21:GG22"/>
    <mergeCell ref="GI21:GI22"/>
    <mergeCell ref="GB21:GB22"/>
    <mergeCell ref="GD21:GD22"/>
    <mergeCell ref="FB21:FB22"/>
    <mergeCell ref="FD21:FD22"/>
    <mergeCell ref="HB21:HB22"/>
    <mergeCell ref="GK21:GK22"/>
    <mergeCell ref="GM21:GM22"/>
    <mergeCell ref="GO21:GO22"/>
    <mergeCell ref="GQ21:GQ22"/>
    <mergeCell ref="GG25:GG39"/>
    <mergeCell ref="GI25:GI39"/>
    <mergeCell ref="GK25:GK39"/>
    <mergeCell ref="GD25:GD39"/>
    <mergeCell ref="GT25:GT39"/>
    <mergeCell ref="GM25:GM39"/>
    <mergeCell ref="GO25:GO39"/>
    <mergeCell ref="GQ25:GQ39"/>
    <mergeCell ref="GV25:GV39"/>
    <mergeCell ref="GX25:GX39"/>
    <mergeCell ref="FG25:FG39"/>
    <mergeCell ref="FI25:FI39"/>
    <mergeCell ref="FK25:FK39"/>
    <mergeCell ref="FM25:FM39"/>
    <mergeCell ref="FO25:FO39"/>
    <mergeCell ref="FQ25:FQ39"/>
    <mergeCell ref="EX25:EX39"/>
    <mergeCell ref="EZ25:EZ39"/>
    <mergeCell ref="FB25:FB39"/>
    <mergeCell ref="FD25:FD39"/>
    <mergeCell ref="FV25:FV39"/>
    <mergeCell ref="FX25:FX39"/>
    <mergeCell ref="FZ25:FZ39"/>
    <mergeCell ref="GB25:GB39"/>
    <mergeCell ref="FT25:FT39"/>
    <mergeCell ref="L18:L19"/>
    <mergeCell ref="L21:L22"/>
    <mergeCell ref="L25:L39"/>
    <mergeCell ref="EP25:EP39"/>
    <mergeCell ref="DA2:DA16"/>
    <mergeCell ref="DC2:DC16"/>
    <mergeCell ref="DE2:DE16"/>
    <mergeCell ref="DG2:DG16"/>
    <mergeCell ref="DA18:DA19"/>
    <mergeCell ref="DC18:DC19"/>
    <mergeCell ref="DE18:DE19"/>
    <mergeCell ref="DG18:DG19"/>
    <mergeCell ref="DA21:DA22"/>
    <mergeCell ref="DC21:DC22"/>
    <mergeCell ref="DE21:DE22"/>
    <mergeCell ref="DG21:DG22"/>
    <mergeCell ref="DA25:DA39"/>
    <mergeCell ref="DC25:DC39"/>
    <mergeCell ref="DE25:DE39"/>
    <mergeCell ref="DG25:DG39"/>
    <mergeCell ref="EM18:EM19"/>
    <mergeCell ref="DW21:DW22"/>
    <mergeCell ref="DX21:DX22"/>
    <mergeCell ref="DY21:DY22"/>
  </mergeCells>
  <phoneticPr fontId="2"/>
  <printOptions horizontalCentered="1" verticalCentered="1"/>
  <pageMargins left="0.62992125984251968" right="0.62992125984251968" top="0.55118110236220474" bottom="0.55118110236220474" header="0" footer="0"/>
  <pageSetup paperSize="9" orientation="landscape" horizontalDpi="4294967293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12</vt:i4>
      </vt:variant>
    </vt:vector>
  </HeadingPairs>
  <TitlesOfParts>
    <vt:vector size="21" baseType="lpstr">
      <vt:lpstr>組合せ</vt:lpstr>
      <vt:lpstr>予選組合せ</vt:lpstr>
      <vt:lpstr>タイムスケジュール</vt:lpstr>
      <vt:lpstr>オフィシャル</vt:lpstr>
      <vt:lpstr>ジュニア</vt:lpstr>
      <vt:lpstr>キッズ</vt:lpstr>
      <vt:lpstr>オフィシャルトーナメント</vt:lpstr>
      <vt:lpstr>ジュニアトーナメント</vt:lpstr>
      <vt:lpstr>提出用</vt:lpstr>
      <vt:lpstr>オフィシャル!Print_Area</vt:lpstr>
      <vt:lpstr>オフィシャルトーナメント!Print_Area</vt:lpstr>
      <vt:lpstr>キッズ!Print_Area</vt:lpstr>
      <vt:lpstr>ジュニア!Print_Area</vt:lpstr>
      <vt:lpstr>ジュニアトーナメント!Print_Area</vt:lpstr>
      <vt:lpstr>タイムスケジュール!Print_Area</vt:lpstr>
      <vt:lpstr>組合せ!Print_Area</vt:lpstr>
      <vt:lpstr>提出用!Print_Area</vt:lpstr>
      <vt:lpstr>予選組合せ!Print_Area</vt:lpstr>
      <vt:lpstr>オフィシャル!Print_Titles</vt:lpstr>
      <vt:lpstr>キッズ!Print_Titles</vt:lpstr>
      <vt:lpstr>ジュニア!Print_Titles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K-planning</cp:lastModifiedBy>
  <cp:lastPrinted>2016-09-15T17:59:40Z</cp:lastPrinted>
  <dcterms:created xsi:type="dcterms:W3CDTF">2010-04-15T12:12:50Z</dcterms:created>
  <dcterms:modified xsi:type="dcterms:W3CDTF">2016-09-15T18:22:09Z</dcterms:modified>
</cp:coreProperties>
</file>